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utfi\Documents\"/>
    </mc:Choice>
  </mc:AlternateContent>
  <bookViews>
    <workbookView xWindow="0" yWindow="0" windowWidth="17970" windowHeight="6135" firstSheet="1" activeTab="7"/>
  </bookViews>
  <sheets>
    <sheet name="Aug 17" sheetId="19" r:id="rId1"/>
    <sheet name="Jan 18" sheetId="21" r:id="rId2"/>
    <sheet name="Jun 18" sheetId="22" r:id="rId3"/>
    <sheet name="Aug 2018" sheetId="25" r:id="rId4"/>
    <sheet name="JAN 2019" sheetId="27" r:id="rId5"/>
    <sheet name="Combined" sheetId="15" r:id="rId6"/>
    <sheet name="By Cluster" sheetId="23" r:id="rId7"/>
    <sheet name="Graphs" sheetId="17" r:id="rId8"/>
  </sheets>
  <definedNames>
    <definedName name="_xlnm._FilterDatabase" localSheetId="6" hidden="1">'By Cluster'!$A$38:$N$371</definedName>
  </definedNames>
  <calcPr calcId="152511"/>
</workbook>
</file>

<file path=xl/calcChain.xml><?xml version="1.0" encoding="utf-8"?>
<calcChain xmlns="http://schemas.openxmlformats.org/spreadsheetml/2006/main">
  <c r="O4" i="17" l="1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L18" i="23"/>
  <c r="K18" i="23"/>
  <c r="L4" i="23"/>
  <c r="L5" i="23"/>
  <c r="L6" i="23"/>
  <c r="L7" i="23"/>
  <c r="L8" i="23"/>
  <c r="L9" i="23"/>
  <c r="L10" i="23"/>
  <c r="L11" i="23"/>
  <c r="L12" i="23"/>
  <c r="L13" i="23"/>
  <c r="L14" i="23"/>
  <c r="L15" i="23"/>
  <c r="L16" i="23"/>
  <c r="L17" i="23"/>
  <c r="L3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K3" i="23"/>
  <c r="K4" i="23"/>
  <c r="D11" i="23"/>
  <c r="E34" i="23" l="1"/>
  <c r="C34" i="23"/>
  <c r="F7" i="23" l="1"/>
  <c r="F11" i="23"/>
  <c r="F15" i="23"/>
  <c r="F19" i="23"/>
  <c r="F23" i="23"/>
  <c r="F27" i="23"/>
  <c r="F31" i="23"/>
  <c r="F4" i="23"/>
  <c r="F8" i="23"/>
  <c r="F12" i="23"/>
  <c r="F16" i="23"/>
  <c r="F20" i="23"/>
  <c r="F24" i="23"/>
  <c r="F28" i="23"/>
  <c r="F32" i="23"/>
  <c r="F5" i="23"/>
  <c r="F9" i="23"/>
  <c r="F13" i="23"/>
  <c r="F17" i="23"/>
  <c r="F21" i="23"/>
  <c r="F25" i="23"/>
  <c r="F29" i="23"/>
  <c r="F33" i="23"/>
  <c r="F6" i="23"/>
  <c r="F10" i="23"/>
  <c r="F14" i="23"/>
  <c r="F18" i="23"/>
  <c r="F22" i="23"/>
  <c r="F26" i="23"/>
  <c r="F30" i="23"/>
  <c r="F3" i="23"/>
  <c r="L35" i="17"/>
  <c r="E218" i="23"/>
  <c r="D218" i="23"/>
  <c r="C218" i="23"/>
  <c r="B218" i="23"/>
  <c r="A218" i="23"/>
  <c r="E54" i="23"/>
  <c r="D54" i="23"/>
  <c r="C54" i="23"/>
  <c r="B54" i="23"/>
  <c r="A54" i="23"/>
  <c r="E354" i="23"/>
  <c r="D354" i="23"/>
  <c r="C354" i="23"/>
  <c r="B354" i="23"/>
  <c r="A354" i="23"/>
  <c r="E322" i="23"/>
  <c r="D322" i="23"/>
  <c r="C322" i="23"/>
  <c r="B322" i="23"/>
  <c r="A322" i="23"/>
  <c r="E178" i="23"/>
  <c r="D178" i="23"/>
  <c r="C178" i="23"/>
  <c r="B178" i="23"/>
  <c r="A178" i="23"/>
  <c r="E311" i="23"/>
  <c r="D311" i="23"/>
  <c r="C311" i="23"/>
  <c r="B311" i="23"/>
  <c r="A311" i="23"/>
  <c r="E240" i="23"/>
  <c r="D240" i="23"/>
  <c r="C240" i="23"/>
  <c r="B240" i="23"/>
  <c r="A240" i="23"/>
  <c r="E239" i="23"/>
  <c r="D239" i="23"/>
  <c r="C239" i="23"/>
  <c r="B239" i="23"/>
  <c r="A239" i="23"/>
  <c r="E119" i="23"/>
  <c r="D119" i="23"/>
  <c r="C119" i="23"/>
  <c r="B119" i="23"/>
  <c r="A119" i="23"/>
  <c r="E137" i="23"/>
  <c r="D137" i="23"/>
  <c r="C137" i="23"/>
  <c r="B137" i="23"/>
  <c r="A137" i="23"/>
  <c r="E77" i="23"/>
  <c r="D77" i="23"/>
  <c r="C77" i="23"/>
  <c r="B77" i="23"/>
  <c r="A77" i="23"/>
  <c r="E370" i="23"/>
  <c r="D370" i="23"/>
  <c r="C370" i="23"/>
  <c r="B370" i="23"/>
  <c r="A370" i="23"/>
  <c r="E290" i="23"/>
  <c r="D290" i="23"/>
  <c r="C290" i="23"/>
  <c r="B290" i="23"/>
  <c r="A290" i="23"/>
  <c r="E171" i="23"/>
  <c r="D171" i="23"/>
  <c r="C171" i="23"/>
  <c r="B171" i="23"/>
  <c r="A171" i="23"/>
  <c r="E232" i="23"/>
  <c r="D232" i="23"/>
  <c r="C232" i="23"/>
  <c r="B232" i="23"/>
  <c r="A232" i="23"/>
  <c r="E152" i="23"/>
  <c r="D152" i="23"/>
  <c r="C152" i="23"/>
  <c r="B152" i="23"/>
  <c r="A152" i="23"/>
  <c r="E194" i="23"/>
  <c r="D194" i="23"/>
  <c r="C194" i="23"/>
  <c r="B194" i="23"/>
  <c r="A194" i="23"/>
  <c r="E334" i="23"/>
  <c r="D334" i="23"/>
  <c r="C334" i="23"/>
  <c r="B334" i="23"/>
  <c r="A334" i="23"/>
  <c r="E48" i="23"/>
  <c r="D48" i="23"/>
  <c r="C48" i="23"/>
  <c r="B48" i="23"/>
  <c r="A48" i="23"/>
  <c r="E134" i="23"/>
  <c r="D134" i="23"/>
  <c r="C134" i="23"/>
  <c r="B134" i="23"/>
  <c r="A134" i="23"/>
  <c r="E214" i="23"/>
  <c r="D214" i="23"/>
  <c r="C214" i="23"/>
  <c r="B214" i="23"/>
  <c r="A214" i="23"/>
  <c r="E280" i="23"/>
  <c r="D280" i="23"/>
  <c r="C280" i="23"/>
  <c r="B280" i="23"/>
  <c r="A280" i="23"/>
  <c r="E266" i="23"/>
  <c r="D266" i="23"/>
  <c r="C266" i="23"/>
  <c r="B266" i="23"/>
  <c r="A266" i="23"/>
  <c r="E118" i="23"/>
  <c r="D118" i="23"/>
  <c r="C118" i="23"/>
  <c r="B118" i="23"/>
  <c r="A118" i="23"/>
  <c r="E253" i="23"/>
  <c r="D253" i="23"/>
  <c r="C253" i="23"/>
  <c r="B253" i="23"/>
  <c r="A253" i="23"/>
  <c r="E85" i="23"/>
  <c r="D85" i="23"/>
  <c r="C85" i="23"/>
  <c r="B85" i="23"/>
  <c r="A85" i="23"/>
  <c r="E306" i="23"/>
  <c r="D306" i="23"/>
  <c r="C306" i="23"/>
  <c r="B306" i="23"/>
  <c r="A306" i="23"/>
  <c r="E76" i="23"/>
  <c r="D76" i="23"/>
  <c r="C76" i="23"/>
  <c r="B76" i="23"/>
  <c r="A76" i="23"/>
  <c r="E68" i="23"/>
  <c r="D68" i="23"/>
  <c r="C68" i="23"/>
  <c r="B68" i="23"/>
  <c r="A68" i="23"/>
  <c r="E151" i="23"/>
  <c r="D151" i="23"/>
  <c r="C151" i="23"/>
  <c r="B151" i="23"/>
  <c r="A151" i="23"/>
  <c r="E364" i="23"/>
  <c r="D364" i="23"/>
  <c r="C364" i="23"/>
  <c r="B364" i="23"/>
  <c r="A364" i="23"/>
  <c r="E61" i="23"/>
  <c r="D61" i="23"/>
  <c r="C61" i="23"/>
  <c r="B61" i="23"/>
  <c r="A61" i="23"/>
  <c r="E262" i="23"/>
  <c r="D262" i="23"/>
  <c r="C262" i="23"/>
  <c r="B262" i="23"/>
  <c r="A262" i="23"/>
  <c r="E298" i="23"/>
  <c r="D298" i="23"/>
  <c r="C298" i="23"/>
  <c r="B298" i="23"/>
  <c r="A298" i="23"/>
  <c r="E105" i="23"/>
  <c r="D105" i="23"/>
  <c r="C105" i="23"/>
  <c r="B105" i="23"/>
  <c r="A105" i="23"/>
  <c r="A73" i="23"/>
  <c r="B31" i="23" l="1"/>
  <c r="B27" i="23"/>
  <c r="B23" i="23"/>
  <c r="B19" i="23"/>
  <c r="B15" i="23"/>
  <c r="B10" i="23"/>
  <c r="B6" i="23"/>
  <c r="B30" i="23"/>
  <c r="B26" i="23"/>
  <c r="B22" i="23"/>
  <c r="B18" i="23"/>
  <c r="B14" i="23"/>
  <c r="B9" i="23"/>
  <c r="B5" i="23"/>
  <c r="B33" i="23"/>
  <c r="B29" i="23"/>
  <c r="B25" i="23"/>
  <c r="B21" i="23"/>
  <c r="B17" i="23"/>
  <c r="B13" i="23"/>
  <c r="B8" i="23"/>
  <c r="B4" i="23"/>
  <c r="B32" i="23"/>
  <c r="B28" i="23"/>
  <c r="B24" i="23"/>
  <c r="B20" i="23"/>
  <c r="B16" i="23"/>
  <c r="B12" i="23"/>
  <c r="B7" i="23"/>
  <c r="B3" i="23"/>
  <c r="F34" i="23"/>
  <c r="D14" i="23" l="1"/>
  <c r="D30" i="23"/>
  <c r="D19" i="23"/>
  <c r="G19" i="23"/>
  <c r="D16" i="23"/>
  <c r="D32" i="23"/>
  <c r="G32" i="23"/>
  <c r="D17" i="23"/>
  <c r="D33" i="23"/>
  <c r="D18" i="23"/>
  <c r="D6" i="23"/>
  <c r="D23" i="23"/>
  <c r="D12" i="23"/>
  <c r="D28" i="23"/>
  <c r="D13" i="23"/>
  <c r="D29" i="23"/>
  <c r="G29" i="23"/>
  <c r="D3" i="23"/>
  <c r="B34" i="23"/>
  <c r="G11" i="23" s="1"/>
  <c r="D20" i="23"/>
  <c r="G4" i="23"/>
  <c r="D4" i="23"/>
  <c r="D21" i="23"/>
  <c r="G21" i="23"/>
  <c r="G5" i="23"/>
  <c r="D5" i="23"/>
  <c r="G22" i="23"/>
  <c r="D22" i="23"/>
  <c r="G10" i="23"/>
  <c r="D10" i="23"/>
  <c r="D27" i="23"/>
  <c r="G27" i="23"/>
  <c r="D7" i="23"/>
  <c r="D24" i="23"/>
  <c r="G24" i="23"/>
  <c r="G8" i="23"/>
  <c r="D8" i="23"/>
  <c r="D25" i="23"/>
  <c r="G25" i="23"/>
  <c r="G9" i="23"/>
  <c r="D9" i="23"/>
  <c r="G26" i="23"/>
  <c r="D26" i="23"/>
  <c r="D15" i="23"/>
  <c r="D31" i="23"/>
  <c r="G31" i="23"/>
  <c r="A227" i="15"/>
  <c r="B227" i="15"/>
  <c r="C227" i="15"/>
  <c r="D227" i="15"/>
  <c r="E227" i="15"/>
  <c r="A228" i="15"/>
  <c r="B228" i="15"/>
  <c r="C228" i="15"/>
  <c r="D228" i="15"/>
  <c r="E228" i="15"/>
  <c r="A229" i="15"/>
  <c r="B229" i="15"/>
  <c r="C229" i="15"/>
  <c r="D229" i="15"/>
  <c r="E229" i="15"/>
  <c r="A230" i="15"/>
  <c r="B230" i="15"/>
  <c r="C230" i="15"/>
  <c r="D230" i="15"/>
  <c r="E230" i="15"/>
  <c r="A231" i="15"/>
  <c r="B231" i="15"/>
  <c r="C231" i="15"/>
  <c r="D231" i="15"/>
  <c r="E231" i="15"/>
  <c r="A232" i="15"/>
  <c r="B232" i="15"/>
  <c r="C232" i="15"/>
  <c r="D232" i="15"/>
  <c r="E232" i="15"/>
  <c r="A233" i="15"/>
  <c r="B233" i="15"/>
  <c r="C233" i="15"/>
  <c r="D233" i="15"/>
  <c r="E233" i="15"/>
  <c r="A234" i="15"/>
  <c r="B234" i="15"/>
  <c r="C234" i="15"/>
  <c r="D234" i="15"/>
  <c r="E234" i="15"/>
  <c r="A235" i="15"/>
  <c r="B235" i="15"/>
  <c r="C235" i="15"/>
  <c r="D235" i="15"/>
  <c r="E235" i="15"/>
  <c r="A236" i="15"/>
  <c r="B236" i="15"/>
  <c r="C236" i="15"/>
  <c r="D236" i="15"/>
  <c r="E236" i="15"/>
  <c r="A237" i="15"/>
  <c r="B237" i="15"/>
  <c r="C237" i="15"/>
  <c r="D237" i="15"/>
  <c r="E237" i="15"/>
  <c r="A238" i="15"/>
  <c r="B238" i="15"/>
  <c r="C238" i="15"/>
  <c r="D238" i="15"/>
  <c r="E238" i="15"/>
  <c r="A239" i="15"/>
  <c r="B239" i="15"/>
  <c r="C239" i="15"/>
  <c r="D239" i="15"/>
  <c r="E239" i="15"/>
  <c r="A240" i="15"/>
  <c r="B240" i="15"/>
  <c r="C240" i="15"/>
  <c r="D240" i="15"/>
  <c r="E240" i="15"/>
  <c r="A241" i="15"/>
  <c r="B241" i="15"/>
  <c r="C241" i="15"/>
  <c r="D241" i="15"/>
  <c r="E241" i="15"/>
  <c r="A242" i="15"/>
  <c r="B242" i="15"/>
  <c r="C242" i="15"/>
  <c r="D242" i="15"/>
  <c r="E242" i="15"/>
  <c r="A243" i="15"/>
  <c r="B243" i="15"/>
  <c r="C243" i="15"/>
  <c r="D243" i="15"/>
  <c r="E243" i="15"/>
  <c r="A244" i="15"/>
  <c r="B244" i="15"/>
  <c r="C244" i="15"/>
  <c r="D244" i="15"/>
  <c r="E244" i="15"/>
  <c r="A245" i="15"/>
  <c r="B245" i="15"/>
  <c r="C245" i="15"/>
  <c r="D245" i="15"/>
  <c r="E245" i="15"/>
  <c r="A246" i="15"/>
  <c r="B246" i="15"/>
  <c r="C246" i="15"/>
  <c r="D246" i="15"/>
  <c r="E246" i="15"/>
  <c r="A247" i="15"/>
  <c r="B247" i="15"/>
  <c r="C247" i="15"/>
  <c r="D247" i="15"/>
  <c r="E247" i="15"/>
  <c r="A248" i="15"/>
  <c r="B248" i="15"/>
  <c r="C248" i="15"/>
  <c r="D248" i="15"/>
  <c r="E248" i="15"/>
  <c r="A249" i="15"/>
  <c r="B249" i="15"/>
  <c r="C249" i="15"/>
  <c r="D249" i="15"/>
  <c r="E249" i="15"/>
  <c r="A250" i="15"/>
  <c r="B250" i="15"/>
  <c r="C250" i="15"/>
  <c r="D250" i="15"/>
  <c r="E250" i="15"/>
  <c r="A251" i="15"/>
  <c r="B251" i="15"/>
  <c r="C251" i="15"/>
  <c r="D251" i="15"/>
  <c r="E251" i="15"/>
  <c r="A252" i="15"/>
  <c r="B252" i="15"/>
  <c r="C252" i="15"/>
  <c r="D252" i="15"/>
  <c r="E252" i="15"/>
  <c r="A253" i="15"/>
  <c r="B253" i="15"/>
  <c r="C253" i="15"/>
  <c r="D253" i="15"/>
  <c r="E253" i="15"/>
  <c r="A254" i="15"/>
  <c r="B254" i="15"/>
  <c r="C254" i="15"/>
  <c r="D254" i="15"/>
  <c r="E254" i="15"/>
  <c r="A255" i="15"/>
  <c r="B255" i="15"/>
  <c r="C255" i="15"/>
  <c r="D255" i="15"/>
  <c r="E255" i="15"/>
  <c r="A256" i="15"/>
  <c r="B256" i="15"/>
  <c r="C256" i="15"/>
  <c r="D256" i="15"/>
  <c r="E256" i="15"/>
  <c r="A257" i="15"/>
  <c r="B257" i="15"/>
  <c r="C257" i="15"/>
  <c r="D257" i="15"/>
  <c r="E257" i="15"/>
  <c r="A258" i="15"/>
  <c r="B258" i="15"/>
  <c r="C258" i="15"/>
  <c r="D258" i="15"/>
  <c r="E258" i="15"/>
  <c r="A259" i="15"/>
  <c r="B259" i="15"/>
  <c r="C259" i="15"/>
  <c r="D259" i="15"/>
  <c r="E259" i="15"/>
  <c r="A260" i="15"/>
  <c r="B260" i="15"/>
  <c r="C260" i="15"/>
  <c r="D260" i="15"/>
  <c r="E260" i="15"/>
  <c r="A261" i="15"/>
  <c r="B261" i="15"/>
  <c r="C261" i="15"/>
  <c r="D261" i="15"/>
  <c r="E261" i="15"/>
  <c r="A262" i="15"/>
  <c r="B262" i="15"/>
  <c r="C262" i="15"/>
  <c r="D262" i="15"/>
  <c r="E262" i="15"/>
  <c r="A263" i="15"/>
  <c r="B263" i="15"/>
  <c r="C263" i="15"/>
  <c r="D263" i="15"/>
  <c r="E263" i="15"/>
  <c r="G23" i="23" l="1"/>
  <c r="G33" i="23"/>
  <c r="G15" i="23"/>
  <c r="G7" i="23"/>
  <c r="G28" i="23"/>
  <c r="G18" i="23"/>
  <c r="G17" i="23"/>
  <c r="G16" i="23"/>
  <c r="G30" i="23"/>
  <c r="D34" i="23"/>
  <c r="G20" i="23"/>
  <c r="G3" i="23"/>
  <c r="G13" i="23"/>
  <c r="G12" i="23"/>
  <c r="G6" i="23"/>
  <c r="G14" i="23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281" i="23"/>
  <c r="A284" i="23"/>
  <c r="A223" i="23"/>
  <c r="A224" i="23" s="1"/>
  <c r="A225" i="23" s="1"/>
  <c r="A78" i="23"/>
  <c r="A331" i="23"/>
  <c r="A161" i="23"/>
  <c r="A162" i="23" s="1"/>
  <c r="A163" i="23" s="1"/>
  <c r="A360" i="23"/>
  <c r="A315" i="23"/>
  <c r="A293" i="23"/>
  <c r="A203" i="23"/>
  <c r="A204" i="23" s="1"/>
  <c r="A65" i="23"/>
  <c r="A186" i="23"/>
  <c r="A263" i="23"/>
  <c r="A126" i="23"/>
  <c r="A143" i="23"/>
  <c r="A107" i="23"/>
  <c r="A111" i="23"/>
  <c r="A270" i="23"/>
  <c r="A87" i="23"/>
  <c r="A348" i="23"/>
  <c r="A50" i="23"/>
  <c r="A235" i="23"/>
  <c r="A326" i="23"/>
  <c r="A136" i="23"/>
  <c r="A254" i="23"/>
  <c r="A155" i="23"/>
  <c r="A351" i="23"/>
  <c r="A241" i="23"/>
  <c r="A120" i="23"/>
  <c r="G34" i="23" l="1"/>
</calcChain>
</file>

<file path=xl/sharedStrings.xml><?xml version="1.0" encoding="utf-8"?>
<sst xmlns="http://schemas.openxmlformats.org/spreadsheetml/2006/main" count="1727" uniqueCount="76">
  <si>
    <t>Date</t>
  </si>
  <si>
    <t>F-IF.A</t>
  </si>
  <si>
    <t>A-CED.A</t>
  </si>
  <si>
    <t>A-REI.D</t>
  </si>
  <si>
    <t>A-REI.A</t>
  </si>
  <si>
    <t>F-BF.B</t>
  </si>
  <si>
    <t>A-SSE.B</t>
  </si>
  <si>
    <t>Constructed Response</t>
  </si>
  <si>
    <t>Cluster</t>
  </si>
  <si>
    <t>A-APR.B</t>
  </si>
  <si>
    <t>A-REI.B</t>
  </si>
  <si>
    <t>A-SSE.A</t>
  </si>
  <si>
    <t>F-BF.A</t>
  </si>
  <si>
    <t>F-IF.B</t>
  </si>
  <si>
    <t>F-LE.A</t>
  </si>
  <si>
    <t>F-LE.B</t>
  </si>
  <si>
    <t>N-Q.A</t>
  </si>
  <si>
    <t>S-ID.A</t>
  </si>
  <si>
    <t>S-ID.B</t>
  </si>
  <si>
    <t>A-REI.C</t>
  </si>
  <si>
    <t>F-IF.C</t>
  </si>
  <si>
    <t>Points</t>
  </si>
  <si>
    <t>Algebra 2 (Common Core)</t>
  </si>
  <si>
    <t>Multiple Choice</t>
  </si>
  <si>
    <t>N-RN.A</t>
  </si>
  <si>
    <t>N-CN.A</t>
  </si>
  <si>
    <t>S-IC.A</t>
  </si>
  <si>
    <t>S-CP.A</t>
  </si>
  <si>
    <t>N-CN.C</t>
  </si>
  <si>
    <t>A-APR.D</t>
  </si>
  <si>
    <t>F-TF.A</t>
  </si>
  <si>
    <t>F-TF.B</t>
  </si>
  <si>
    <t>S-IC.B</t>
  </si>
  <si>
    <t>S-CP.B</t>
  </si>
  <si>
    <t>G-GPE.A</t>
  </si>
  <si>
    <t>A-APR.C</t>
  </si>
  <si>
    <t>F-TF.C</t>
  </si>
  <si>
    <t>A-APR</t>
  </si>
  <si>
    <t>Domain</t>
  </si>
  <si>
    <t>A-CED</t>
  </si>
  <si>
    <t>A-REI</t>
  </si>
  <si>
    <t>A-SSE</t>
  </si>
  <si>
    <t>F-BF</t>
  </si>
  <si>
    <t>F-IF</t>
  </si>
  <si>
    <t>F-LE</t>
  </si>
  <si>
    <t>F-TF</t>
  </si>
  <si>
    <t>G-GPE</t>
  </si>
  <si>
    <t>N-CN</t>
  </si>
  <si>
    <t>N-Q</t>
  </si>
  <si>
    <t>N-RN</t>
  </si>
  <si>
    <t>S-CP</t>
  </si>
  <si>
    <t>S-IC</t>
  </si>
  <si>
    <t>S-ID</t>
  </si>
  <si>
    <t>Constucted Response</t>
  </si>
  <si>
    <t>A-SSE.A   F-IF.C</t>
  </si>
  <si>
    <t>A-SSE.AF-IF.C</t>
  </si>
  <si>
    <t>Constructed
Response</t>
  </si>
  <si>
    <t>Map to the Common Core Learning Standards</t>
  </si>
  <si>
    <t>Question</t>
  </si>
  <si>
    <t>Type</t>
  </si>
  <si>
    <t>Credits</t>
  </si>
  <si>
    <t>Perc</t>
  </si>
  <si>
    <t>Number of questions</t>
  </si>
  <si>
    <t>Number of Multiple Choice</t>
  </si>
  <si>
    <t>Number of Constructed responses</t>
  </si>
  <si>
    <t>Number of Points</t>
  </si>
  <si>
    <t>Percent of Points</t>
  </si>
  <si>
    <t>Percent of questions</t>
  </si>
  <si>
    <t xml:space="preserve"> F-IF.B</t>
  </si>
  <si>
    <r>
      <rPr>
        <b/>
        <sz val="11"/>
        <rFont val="Verdana"/>
        <family val="2"/>
      </rPr>
      <t>Question</t>
    </r>
  </si>
  <si>
    <r>
      <rPr>
        <b/>
        <sz val="11"/>
        <rFont val="Verdana"/>
        <family val="2"/>
      </rPr>
      <t>Type</t>
    </r>
  </si>
  <si>
    <r>
      <rPr>
        <b/>
        <sz val="11"/>
        <rFont val="Verdana"/>
        <family val="2"/>
      </rPr>
      <t>Credits</t>
    </r>
  </si>
  <si>
    <r>
      <rPr>
        <b/>
        <sz val="11"/>
        <rFont val="Verdana"/>
        <family val="2"/>
      </rPr>
      <t>Cluster</t>
    </r>
  </si>
  <si>
    <t>Percent of Points As of Jan 2019</t>
  </si>
  <si>
    <t>Data by cluster as of Jan 2019</t>
  </si>
  <si>
    <t>As of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</si>
</sst>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-yy"/>
    <numFmt numFmtId="165" formatCode="0.0%"/>
  </numFmts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5" fillId="0" borderId="0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</cellStyleXfs>
  <cellXfs count="7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0" fontId="0" fillId="0" borderId="6" xfId="0" applyBorder="1"/>
    <xf numFmtId="9" fontId="0" fillId="0" borderId="7" xfId="1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6" xfId="0" applyFill="1" applyBorder="1"/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3" fillId="0" borderId="1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0" fontId="0" fillId="0" borderId="1" xfId="1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" fontId="0" fillId="0" borderId="0" xfId="0" applyNumberFormat="1"/>
    <xf numFmtId="16" fontId="8" fillId="0" borderId="0" xfId="0" applyNumberFormat="1" applyFont="1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0" xfId="1" applyNumberFormat="1" applyFont="1"/>
    <xf numFmtId="10" fontId="0" fillId="0" borderId="0" xfId="0" applyNumberFormat="1"/>
  </cellXfs>
  <cellStyles count="10"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A2 by Cluster - Cumulative to</a:t>
            </a:r>
            <a:r>
              <a:rPr lang="en-US" baseline="0"/>
              <a:t> January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Graphs!$K$4:$K$34</c:f>
              <c:strCache>
                <c:ptCount val="31"/>
                <c:pt idx="0">
                  <c:v>A-APR.B</c:v>
                </c:pt>
                <c:pt idx="1">
                  <c:v>A-APR.C</c:v>
                </c:pt>
                <c:pt idx="2">
                  <c:v>A-APR.D</c:v>
                </c:pt>
                <c:pt idx="3">
                  <c:v>A-CED.A</c:v>
                </c:pt>
                <c:pt idx="4">
                  <c:v>A-REI.A</c:v>
                </c:pt>
                <c:pt idx="5">
                  <c:v>A-REI.B</c:v>
                </c:pt>
                <c:pt idx="6">
                  <c:v>A-REI.C</c:v>
                </c:pt>
                <c:pt idx="7">
                  <c:v>A-REI.D</c:v>
                </c:pt>
                <c:pt idx="8">
                  <c:v>A-SSE.A</c:v>
                </c:pt>
                <c:pt idx="9">
                  <c:v>A-SSE.B</c:v>
                </c:pt>
                <c:pt idx="10">
                  <c:v>F-BF.A</c:v>
                </c:pt>
                <c:pt idx="11">
                  <c:v>F-BF.B</c:v>
                </c:pt>
                <c:pt idx="12">
                  <c:v>F-IF.A</c:v>
                </c:pt>
                <c:pt idx="13">
                  <c:v>F-IF.B</c:v>
                </c:pt>
                <c:pt idx="14">
                  <c:v>F-IF.C</c:v>
                </c:pt>
                <c:pt idx="15">
                  <c:v>F-LE.A</c:v>
                </c:pt>
                <c:pt idx="16">
                  <c:v>F-LE.B</c:v>
                </c:pt>
                <c:pt idx="17">
                  <c:v>F-TF.A</c:v>
                </c:pt>
                <c:pt idx="18">
                  <c:v>F-TF.B</c:v>
                </c:pt>
                <c:pt idx="19">
                  <c:v>F-TF.C</c:v>
                </c:pt>
                <c:pt idx="20">
                  <c:v>G-GPE.A</c:v>
                </c:pt>
                <c:pt idx="21">
                  <c:v>N-CN.A</c:v>
                </c:pt>
                <c:pt idx="22">
                  <c:v>N-CN.C</c:v>
                </c:pt>
                <c:pt idx="23">
                  <c:v>N-Q.A</c:v>
                </c:pt>
                <c:pt idx="24">
                  <c:v>N-RN.A</c:v>
                </c:pt>
                <c:pt idx="25">
                  <c:v>S-CP.A</c:v>
                </c:pt>
                <c:pt idx="26">
                  <c:v>S-CP.B</c:v>
                </c:pt>
                <c:pt idx="27">
                  <c:v>S-IC.A</c:v>
                </c:pt>
                <c:pt idx="28">
                  <c:v>S-IC.B</c:v>
                </c:pt>
                <c:pt idx="29">
                  <c:v>S-ID.A</c:v>
                </c:pt>
                <c:pt idx="30">
                  <c:v>S-ID.B</c:v>
                </c:pt>
              </c:strCache>
            </c:strRef>
          </c:cat>
          <c:val>
            <c:numRef>
              <c:f>Graphs!$L$4:$L$34</c:f>
              <c:numCache>
                <c:formatCode>0.0%</c:formatCode>
                <c:ptCount val="31"/>
                <c:pt idx="0">
                  <c:v>5.9278350515463915E-2</c:v>
                </c:pt>
                <c:pt idx="1">
                  <c:v>1.804123711340206E-2</c:v>
                </c:pt>
                <c:pt idx="2">
                  <c:v>2.3195876288659795E-2</c:v>
                </c:pt>
                <c:pt idx="3">
                  <c:v>1.2886597938144329E-2</c:v>
                </c:pt>
                <c:pt idx="4">
                  <c:v>6.1855670103092786E-2</c:v>
                </c:pt>
                <c:pt idx="5">
                  <c:v>1.2886597938144329E-2</c:v>
                </c:pt>
                <c:pt idx="6">
                  <c:v>3.608247422680412E-2</c:v>
                </c:pt>
                <c:pt idx="7">
                  <c:v>5.1546391752577317E-2</c:v>
                </c:pt>
                <c:pt idx="8">
                  <c:v>4.6391752577319589E-2</c:v>
                </c:pt>
                <c:pt idx="9">
                  <c:v>5.4123711340206188E-2</c:v>
                </c:pt>
                <c:pt idx="10">
                  <c:v>9.0206185567010308E-2</c:v>
                </c:pt>
                <c:pt idx="11">
                  <c:v>3.608247422680412E-2</c:v>
                </c:pt>
                <c:pt idx="12">
                  <c:v>5.1546391752577319E-3</c:v>
                </c:pt>
                <c:pt idx="13">
                  <c:v>6.7010309278350513E-2</c:v>
                </c:pt>
                <c:pt idx="14">
                  <c:v>7.9896907216494839E-2</c:v>
                </c:pt>
                <c:pt idx="15">
                  <c:v>3.0927835051546393E-2</c:v>
                </c:pt>
                <c:pt idx="16">
                  <c:v>7.7319587628865982E-3</c:v>
                </c:pt>
                <c:pt idx="17">
                  <c:v>1.804123711340206E-2</c:v>
                </c:pt>
                <c:pt idx="18">
                  <c:v>5.1546391752577319E-3</c:v>
                </c:pt>
                <c:pt idx="19">
                  <c:v>1.0309278350515464E-2</c:v>
                </c:pt>
                <c:pt idx="20">
                  <c:v>2.0618556701030927E-2</c:v>
                </c:pt>
                <c:pt idx="21">
                  <c:v>2.3195876288659795E-2</c:v>
                </c:pt>
                <c:pt idx="22">
                  <c:v>1.0309278350515464E-2</c:v>
                </c:pt>
                <c:pt idx="23">
                  <c:v>1.0309278350515464E-2</c:v>
                </c:pt>
                <c:pt idx="24">
                  <c:v>3.608247422680412E-2</c:v>
                </c:pt>
                <c:pt idx="25">
                  <c:v>2.8350515463917526E-2</c:v>
                </c:pt>
                <c:pt idx="26">
                  <c:v>1.804123711340206E-2</c:v>
                </c:pt>
                <c:pt idx="27">
                  <c:v>1.804123711340206E-2</c:v>
                </c:pt>
                <c:pt idx="28">
                  <c:v>7.4742268041237112E-2</c:v>
                </c:pt>
                <c:pt idx="29">
                  <c:v>2.0618556701030927E-2</c:v>
                </c:pt>
                <c:pt idx="30">
                  <c:v>1.2886597938144329E-2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7390272"/>
        <c:axId val="237390656"/>
      </c:barChart>
      <c:catAx>
        <c:axId val="2373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90656"/>
        <c:crosses val="autoZero"/>
        <c:auto val="1"/>
        <c:lblAlgn val="ctr"/>
        <c:lblOffset val="100"/>
        <c:noMultiLvlLbl val="0"/>
      </c:catAx>
      <c:valAx>
        <c:axId val="23739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9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A2 by Domain - Cumulative to January</a:t>
            </a:r>
            <a:r>
              <a:rPr lang="en-US" baseline="0"/>
              <a:t>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Graphs!$N$4:$N$18</c:f>
              <c:strCache>
                <c:ptCount val="15"/>
                <c:pt idx="0">
                  <c:v>A-APR</c:v>
                </c:pt>
                <c:pt idx="1">
                  <c:v>A-CED</c:v>
                </c:pt>
                <c:pt idx="2">
                  <c:v>A-REI</c:v>
                </c:pt>
                <c:pt idx="3">
                  <c:v>A-SSE</c:v>
                </c:pt>
                <c:pt idx="4">
                  <c:v>F-BF</c:v>
                </c:pt>
                <c:pt idx="5">
                  <c:v>F-IF</c:v>
                </c:pt>
                <c:pt idx="6">
                  <c:v>F-LE</c:v>
                </c:pt>
                <c:pt idx="7">
                  <c:v>F-TF</c:v>
                </c:pt>
                <c:pt idx="8">
                  <c:v>G-GPE</c:v>
                </c:pt>
                <c:pt idx="9">
                  <c:v>N-CN</c:v>
                </c:pt>
                <c:pt idx="10">
                  <c:v>N-Q</c:v>
                </c:pt>
                <c:pt idx="11">
                  <c:v>N-RN</c:v>
                </c:pt>
                <c:pt idx="12">
                  <c:v>S-CP</c:v>
                </c:pt>
                <c:pt idx="13">
                  <c:v>S-IC</c:v>
                </c:pt>
                <c:pt idx="14">
                  <c:v>S-ID</c:v>
                </c:pt>
              </c:strCache>
            </c:strRef>
          </c:cat>
          <c:val>
            <c:numRef>
              <c:f>Graphs!$O$4:$O$18</c:f>
              <c:numCache>
                <c:formatCode>0%</c:formatCode>
                <c:ptCount val="15"/>
                <c:pt idx="0">
                  <c:v>0.10051546391752578</c:v>
                </c:pt>
                <c:pt idx="1">
                  <c:v>1.2886597938144329E-2</c:v>
                </c:pt>
                <c:pt idx="2">
                  <c:v>0.16237113402061853</c:v>
                </c:pt>
                <c:pt idx="3">
                  <c:v>0.10051546391752578</c:v>
                </c:pt>
                <c:pt idx="4">
                  <c:v>0.12628865979381443</c:v>
                </c:pt>
                <c:pt idx="5">
                  <c:v>0.15206185567010308</c:v>
                </c:pt>
                <c:pt idx="6">
                  <c:v>3.8659793814432991E-2</c:v>
                </c:pt>
                <c:pt idx="7">
                  <c:v>3.3505154639175257E-2</c:v>
                </c:pt>
                <c:pt idx="8">
                  <c:v>2.0618556701030927E-2</c:v>
                </c:pt>
                <c:pt idx="9">
                  <c:v>3.3505154639175257E-2</c:v>
                </c:pt>
                <c:pt idx="10">
                  <c:v>1.0309278350515464E-2</c:v>
                </c:pt>
                <c:pt idx="11">
                  <c:v>3.608247422680412E-2</c:v>
                </c:pt>
                <c:pt idx="12">
                  <c:v>4.6391752577319589E-2</c:v>
                </c:pt>
                <c:pt idx="13">
                  <c:v>9.2783505154639179E-2</c:v>
                </c:pt>
                <c:pt idx="14">
                  <c:v>3.3505154639175257E-2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37464528"/>
        <c:axId val="237122008"/>
      </c:barChart>
      <c:catAx>
        <c:axId val="2374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122008"/>
        <c:crosses val="autoZero"/>
        <c:auto val="1"/>
        <c:lblAlgn val="ctr"/>
        <c:lblOffset val="100"/>
        <c:noMultiLvlLbl val="0"/>
      </c:catAx>
      <c:valAx>
        <c:axId val="23712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46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35</xdr:row>
      <xdr:rowOff>147637</xdr:rowOff>
    </xdr:from>
    <xdr:to>
      <xdr:col>10</xdr:col>
      <xdr:colOff>390524</xdr:colOff>
      <xdr:row>50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35</xdr:row>
      <xdr:rowOff>100012</xdr:rowOff>
    </xdr:from>
    <xdr:to>
      <xdr:col>20</xdr:col>
      <xdr:colOff>38100</xdr:colOff>
      <xdr:row>49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" sqref="C1:G37"/>
    </sheetView>
  </sheetViews>
  <sheetFormatPr defaultRowHeight="15" x14ac:dyDescent="0.25"/>
  <cols>
    <col min="1" max="1" width="9.140625" style="3"/>
    <col min="2" max="2" width="9.140625" style="1"/>
    <col min="3" max="3" width="9.140625" style="3"/>
    <col min="4" max="4" width="15.140625" style="3" bestFit="1" customWidth="1"/>
    <col min="5" max="5" width="9.140625" style="2"/>
    <col min="7" max="7" width="10" style="2" customWidth="1"/>
  </cols>
  <sheetData>
    <row r="1" spans="3:7" ht="16.5" customHeight="1" x14ac:dyDescent="0.25">
      <c r="C1" s="9">
        <v>1</v>
      </c>
      <c r="D1" s="9" t="s">
        <v>23</v>
      </c>
      <c r="E1" s="2">
        <v>2</v>
      </c>
      <c r="F1" s="2" t="s">
        <v>11</v>
      </c>
      <c r="G1" s="8">
        <v>43329</v>
      </c>
    </row>
    <row r="2" spans="3:7" x14ac:dyDescent="0.25">
      <c r="C2" s="9">
        <v>2</v>
      </c>
      <c r="D2" s="9" t="s">
        <v>23</v>
      </c>
      <c r="E2" s="2">
        <v>2</v>
      </c>
      <c r="F2" s="2" t="s">
        <v>25</v>
      </c>
      <c r="G2" s="8">
        <v>43329</v>
      </c>
    </row>
    <row r="3" spans="3:7" x14ac:dyDescent="0.25">
      <c r="C3" s="9">
        <v>3</v>
      </c>
      <c r="D3" s="9" t="s">
        <v>23</v>
      </c>
      <c r="E3" s="2">
        <v>2</v>
      </c>
      <c r="F3" s="2" t="s">
        <v>28</v>
      </c>
      <c r="G3" s="8">
        <v>43329</v>
      </c>
    </row>
    <row r="4" spans="3:7" x14ac:dyDescent="0.25">
      <c r="C4" s="9">
        <v>4</v>
      </c>
      <c r="D4" s="9" t="s">
        <v>23</v>
      </c>
      <c r="E4" s="2">
        <v>2</v>
      </c>
      <c r="F4" s="2" t="s">
        <v>4</v>
      </c>
      <c r="G4" s="8">
        <v>43329</v>
      </c>
    </row>
    <row r="5" spans="3:7" x14ac:dyDescent="0.25">
      <c r="C5" s="9">
        <v>5</v>
      </c>
      <c r="D5" s="9" t="s">
        <v>23</v>
      </c>
      <c r="E5" s="2">
        <v>2</v>
      </c>
      <c r="F5" s="2" t="s">
        <v>20</v>
      </c>
      <c r="G5" s="8">
        <v>43329</v>
      </c>
    </row>
    <row r="6" spans="3:7" x14ac:dyDescent="0.25">
      <c r="C6" s="9">
        <v>6</v>
      </c>
      <c r="D6" s="9" t="s">
        <v>23</v>
      </c>
      <c r="E6" s="2">
        <v>2</v>
      </c>
      <c r="F6" s="2" t="s">
        <v>34</v>
      </c>
      <c r="G6" s="8">
        <v>43329</v>
      </c>
    </row>
    <row r="7" spans="3:7" x14ac:dyDescent="0.25">
      <c r="C7" s="9">
        <v>7</v>
      </c>
      <c r="D7" s="9" t="s">
        <v>23</v>
      </c>
      <c r="E7" s="2">
        <v>2</v>
      </c>
      <c r="F7" s="2" t="s">
        <v>30</v>
      </c>
      <c r="G7" s="8">
        <v>43329</v>
      </c>
    </row>
    <row r="8" spans="3:7" x14ac:dyDescent="0.25">
      <c r="C8" s="9">
        <v>8</v>
      </c>
      <c r="D8" s="9" t="s">
        <v>23</v>
      </c>
      <c r="E8" s="2">
        <v>2</v>
      </c>
      <c r="F8" s="2" t="s">
        <v>9</v>
      </c>
      <c r="G8" s="8">
        <v>43329</v>
      </c>
    </row>
    <row r="9" spans="3:7" x14ac:dyDescent="0.25">
      <c r="C9" s="9">
        <v>9</v>
      </c>
      <c r="D9" s="9" t="s">
        <v>23</v>
      </c>
      <c r="E9" s="2">
        <v>2</v>
      </c>
      <c r="F9" s="2" t="s">
        <v>13</v>
      </c>
      <c r="G9" s="8">
        <v>43329</v>
      </c>
    </row>
    <row r="10" spans="3:7" x14ac:dyDescent="0.25">
      <c r="C10" s="9">
        <v>10</v>
      </c>
      <c r="D10" s="9" t="s">
        <v>23</v>
      </c>
      <c r="E10" s="2">
        <v>2</v>
      </c>
      <c r="F10" s="2" t="s">
        <v>6</v>
      </c>
      <c r="G10" s="8">
        <v>43329</v>
      </c>
    </row>
    <row r="11" spans="3:7" x14ac:dyDescent="0.25">
      <c r="C11" s="9">
        <v>11</v>
      </c>
      <c r="D11" s="9" t="s">
        <v>23</v>
      </c>
      <c r="E11" s="2">
        <v>2</v>
      </c>
      <c r="F11" s="2" t="s">
        <v>17</v>
      </c>
      <c r="G11" s="8">
        <v>43329</v>
      </c>
    </row>
    <row r="12" spans="3:7" x14ac:dyDescent="0.25">
      <c r="C12" s="9">
        <v>12</v>
      </c>
      <c r="D12" s="9" t="s">
        <v>23</v>
      </c>
      <c r="E12" s="2">
        <v>2</v>
      </c>
      <c r="F12" s="2" t="s">
        <v>13</v>
      </c>
      <c r="G12" s="8">
        <v>43329</v>
      </c>
    </row>
    <row r="13" spans="3:7" x14ac:dyDescent="0.25">
      <c r="C13" s="9">
        <v>13</v>
      </c>
      <c r="D13" s="9" t="s">
        <v>23</v>
      </c>
      <c r="E13" s="2">
        <v>2</v>
      </c>
      <c r="F13" s="2" t="s">
        <v>29</v>
      </c>
      <c r="G13" s="8">
        <v>43329</v>
      </c>
    </row>
    <row r="14" spans="3:7" x14ac:dyDescent="0.25">
      <c r="C14" s="9">
        <v>14</v>
      </c>
      <c r="D14" s="9" t="s">
        <v>23</v>
      </c>
      <c r="E14" s="2">
        <v>2</v>
      </c>
      <c r="F14" s="2" t="s">
        <v>5</v>
      </c>
      <c r="G14" s="8">
        <v>43329</v>
      </c>
    </row>
    <row r="15" spans="3:7" x14ac:dyDescent="0.25">
      <c r="C15" s="9">
        <v>15</v>
      </c>
      <c r="D15" s="9" t="s">
        <v>23</v>
      </c>
      <c r="E15" s="2">
        <v>2</v>
      </c>
      <c r="F15" s="2" t="s">
        <v>11</v>
      </c>
      <c r="G15" s="8">
        <v>43329</v>
      </c>
    </row>
    <row r="16" spans="3:7" x14ac:dyDescent="0.25">
      <c r="C16" s="9">
        <v>16</v>
      </c>
      <c r="D16" s="9" t="s">
        <v>23</v>
      </c>
      <c r="E16" s="2">
        <v>2</v>
      </c>
      <c r="F16" s="2" t="s">
        <v>32</v>
      </c>
      <c r="G16" s="8">
        <v>43329</v>
      </c>
    </row>
    <row r="17" spans="3:7" x14ac:dyDescent="0.25">
      <c r="C17" s="9">
        <v>17</v>
      </c>
      <c r="D17" s="9" t="s">
        <v>23</v>
      </c>
      <c r="E17" s="2">
        <v>2</v>
      </c>
      <c r="F17" s="2" t="s">
        <v>32</v>
      </c>
      <c r="G17" s="8">
        <v>43329</v>
      </c>
    </row>
    <row r="18" spans="3:7" x14ac:dyDescent="0.25">
      <c r="C18" s="9">
        <v>18</v>
      </c>
      <c r="D18" s="9" t="s">
        <v>23</v>
      </c>
      <c r="E18" s="2">
        <v>2</v>
      </c>
      <c r="F18" s="2" t="s">
        <v>20</v>
      </c>
      <c r="G18" s="8">
        <v>43329</v>
      </c>
    </row>
    <row r="19" spans="3:7" x14ac:dyDescent="0.25">
      <c r="C19" s="9">
        <v>19</v>
      </c>
      <c r="D19" s="9" t="s">
        <v>23</v>
      </c>
      <c r="E19" s="2">
        <v>2</v>
      </c>
      <c r="F19" s="2" t="s">
        <v>19</v>
      </c>
      <c r="G19" s="8">
        <v>43329</v>
      </c>
    </row>
    <row r="20" spans="3:7" x14ac:dyDescent="0.25">
      <c r="C20" s="9">
        <v>20</v>
      </c>
      <c r="D20" s="9" t="s">
        <v>23</v>
      </c>
      <c r="E20" s="2">
        <v>2</v>
      </c>
      <c r="F20" s="2" t="s">
        <v>9</v>
      </c>
      <c r="G20" s="8">
        <v>43329</v>
      </c>
    </row>
    <row r="21" spans="3:7" x14ac:dyDescent="0.25">
      <c r="C21" s="9">
        <v>21</v>
      </c>
      <c r="D21" s="9" t="s">
        <v>23</v>
      </c>
      <c r="E21" s="2">
        <v>2</v>
      </c>
      <c r="F21" s="2" t="s">
        <v>6</v>
      </c>
      <c r="G21" s="8">
        <v>43329</v>
      </c>
    </row>
    <row r="22" spans="3:7" x14ac:dyDescent="0.25">
      <c r="C22" s="9">
        <v>22</v>
      </c>
      <c r="D22" s="9" t="s">
        <v>23</v>
      </c>
      <c r="E22" s="2">
        <v>2</v>
      </c>
      <c r="F22" s="2" t="s">
        <v>32</v>
      </c>
      <c r="G22" s="8">
        <v>43329</v>
      </c>
    </row>
    <row r="23" spans="3:7" x14ac:dyDescent="0.25">
      <c r="C23" s="9">
        <v>23</v>
      </c>
      <c r="D23" s="9" t="s">
        <v>23</v>
      </c>
      <c r="E23" s="2">
        <v>2</v>
      </c>
      <c r="F23" s="2" t="s">
        <v>24</v>
      </c>
      <c r="G23" s="8">
        <v>43329</v>
      </c>
    </row>
    <row r="24" spans="3:7" x14ac:dyDescent="0.25">
      <c r="C24" s="9">
        <v>24</v>
      </c>
      <c r="D24" s="9" t="s">
        <v>23</v>
      </c>
      <c r="E24" s="2">
        <v>2</v>
      </c>
      <c r="F24" s="2" t="s">
        <v>12</v>
      </c>
      <c r="G24" s="8">
        <v>43329</v>
      </c>
    </row>
    <row r="25" spans="3:7" ht="30" x14ac:dyDescent="0.25">
      <c r="C25" s="9">
        <v>25</v>
      </c>
      <c r="D25" s="10" t="s">
        <v>56</v>
      </c>
      <c r="E25" s="2">
        <v>2</v>
      </c>
      <c r="F25" s="2" t="s">
        <v>24</v>
      </c>
      <c r="G25" s="8">
        <v>43329</v>
      </c>
    </row>
    <row r="26" spans="3:7" ht="30" x14ac:dyDescent="0.25">
      <c r="C26" s="9">
        <v>26</v>
      </c>
      <c r="D26" s="10" t="s">
        <v>56</v>
      </c>
      <c r="E26" s="2">
        <v>2</v>
      </c>
      <c r="F26" s="2" t="s">
        <v>27</v>
      </c>
      <c r="G26" s="8">
        <v>43329</v>
      </c>
    </row>
    <row r="27" spans="3:7" ht="30" x14ac:dyDescent="0.25">
      <c r="C27" s="9">
        <v>27</v>
      </c>
      <c r="D27" s="10" t="s">
        <v>56</v>
      </c>
      <c r="E27" s="2">
        <v>2</v>
      </c>
      <c r="F27" s="2" t="s">
        <v>35</v>
      </c>
      <c r="G27" s="8">
        <v>43329</v>
      </c>
    </row>
    <row r="28" spans="3:7" ht="30" x14ac:dyDescent="0.25">
      <c r="C28" s="9">
        <v>28</v>
      </c>
      <c r="D28" s="10" t="s">
        <v>56</v>
      </c>
      <c r="E28" s="2">
        <v>2</v>
      </c>
      <c r="F28" s="2" t="s">
        <v>26</v>
      </c>
      <c r="G28" s="8">
        <v>43329</v>
      </c>
    </row>
    <row r="29" spans="3:7" ht="30" x14ac:dyDescent="0.25">
      <c r="C29" s="9">
        <v>29</v>
      </c>
      <c r="D29" s="10" t="s">
        <v>56</v>
      </c>
      <c r="E29" s="2">
        <v>2</v>
      </c>
      <c r="F29" s="2" t="s">
        <v>12</v>
      </c>
      <c r="G29" s="8">
        <v>43329</v>
      </c>
    </row>
    <row r="30" spans="3:7" ht="30" x14ac:dyDescent="0.25">
      <c r="C30" s="9">
        <v>30</v>
      </c>
      <c r="D30" s="10" t="s">
        <v>56</v>
      </c>
      <c r="E30" s="2">
        <v>2</v>
      </c>
      <c r="F30" s="2" t="s">
        <v>14</v>
      </c>
      <c r="G30" s="8">
        <v>43329</v>
      </c>
    </row>
    <row r="31" spans="3:7" ht="30" x14ac:dyDescent="0.25">
      <c r="C31" s="9">
        <v>31</v>
      </c>
      <c r="D31" s="10" t="s">
        <v>56</v>
      </c>
      <c r="E31" s="2">
        <v>2</v>
      </c>
      <c r="F31" s="2" t="s">
        <v>5</v>
      </c>
      <c r="G31" s="8">
        <v>43329</v>
      </c>
    </row>
    <row r="32" spans="3:7" ht="30" x14ac:dyDescent="0.25">
      <c r="C32" s="9">
        <v>32</v>
      </c>
      <c r="D32" s="10" t="s">
        <v>56</v>
      </c>
      <c r="E32" s="2">
        <v>2</v>
      </c>
      <c r="F32" s="2" t="s">
        <v>9</v>
      </c>
      <c r="G32" s="8">
        <v>43329</v>
      </c>
    </row>
    <row r="33" spans="3:7" ht="30" x14ac:dyDescent="0.25">
      <c r="C33" s="9">
        <v>33</v>
      </c>
      <c r="D33" s="10" t="s">
        <v>56</v>
      </c>
      <c r="E33" s="2">
        <v>4</v>
      </c>
      <c r="F33" s="2" t="s">
        <v>4</v>
      </c>
      <c r="G33" s="8">
        <v>43329</v>
      </c>
    </row>
    <row r="34" spans="3:7" ht="30" x14ac:dyDescent="0.25">
      <c r="C34" s="9">
        <v>34</v>
      </c>
      <c r="D34" s="10" t="s">
        <v>56</v>
      </c>
      <c r="E34" s="2">
        <v>4</v>
      </c>
      <c r="F34" s="2" t="s">
        <v>12</v>
      </c>
      <c r="G34" s="8">
        <v>43329</v>
      </c>
    </row>
    <row r="35" spans="3:7" ht="30" x14ac:dyDescent="0.25">
      <c r="C35" s="9">
        <v>35</v>
      </c>
      <c r="D35" s="10" t="s">
        <v>56</v>
      </c>
      <c r="E35" s="2">
        <v>4</v>
      </c>
      <c r="F35" s="2" t="s">
        <v>20</v>
      </c>
      <c r="G35" s="8">
        <v>43329</v>
      </c>
    </row>
    <row r="36" spans="3:7" ht="30" x14ac:dyDescent="0.25">
      <c r="C36" s="9">
        <v>36</v>
      </c>
      <c r="D36" s="10" t="s">
        <v>56</v>
      </c>
      <c r="E36" s="2">
        <v>4</v>
      </c>
      <c r="F36" s="2" t="s">
        <v>18</v>
      </c>
      <c r="G36" s="8">
        <v>43329</v>
      </c>
    </row>
    <row r="37" spans="3:7" ht="30" x14ac:dyDescent="0.25">
      <c r="C37" s="9">
        <v>37</v>
      </c>
      <c r="D37" s="10" t="s">
        <v>56</v>
      </c>
      <c r="E37" s="2">
        <v>6</v>
      </c>
      <c r="F37" s="2" t="s">
        <v>3</v>
      </c>
      <c r="G37" s="8">
        <v>43329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7"/>
  <sheetViews>
    <sheetView workbookViewId="0">
      <selection activeCell="C1" sqref="C1:G2"/>
    </sheetView>
  </sheetViews>
  <sheetFormatPr defaultRowHeight="15" x14ac:dyDescent="0.25"/>
  <cols>
    <col min="4" max="4" width="24.7109375" customWidth="1"/>
    <col min="6" max="6" width="15.42578125" customWidth="1"/>
  </cols>
  <sheetData>
    <row r="1" spans="3:7" x14ac:dyDescent="0.25">
      <c r="C1" s="6">
        <v>1</v>
      </c>
      <c r="D1" s="6" t="s">
        <v>23</v>
      </c>
      <c r="E1" s="6">
        <v>2</v>
      </c>
      <c r="F1" s="6" t="s">
        <v>26</v>
      </c>
      <c r="G1" s="7">
        <v>43118</v>
      </c>
    </row>
    <row r="2" spans="3:7" x14ac:dyDescent="0.25">
      <c r="C2" s="6">
        <v>2</v>
      </c>
      <c r="D2" s="6" t="s">
        <v>23</v>
      </c>
      <c r="E2" s="6">
        <v>2</v>
      </c>
      <c r="F2" s="6" t="s">
        <v>4</v>
      </c>
      <c r="G2" s="7">
        <v>43118</v>
      </c>
    </row>
    <row r="3" spans="3:7" x14ac:dyDescent="0.25">
      <c r="C3" s="6">
        <v>3</v>
      </c>
      <c r="D3" s="6" t="s">
        <v>23</v>
      </c>
      <c r="E3" s="6">
        <v>2</v>
      </c>
      <c r="F3" s="6" t="s">
        <v>19</v>
      </c>
      <c r="G3" s="7">
        <v>43118</v>
      </c>
    </row>
    <row r="4" spans="3:7" x14ac:dyDescent="0.25">
      <c r="C4" s="6">
        <v>4</v>
      </c>
      <c r="D4" s="6" t="s">
        <v>23</v>
      </c>
      <c r="E4" s="6">
        <v>2</v>
      </c>
      <c r="F4" s="6" t="s">
        <v>16</v>
      </c>
      <c r="G4" s="7">
        <v>43118</v>
      </c>
    </row>
    <row r="5" spans="3:7" x14ac:dyDescent="0.25">
      <c r="C5" s="6">
        <v>5</v>
      </c>
      <c r="D5" s="6" t="s">
        <v>23</v>
      </c>
      <c r="E5" s="6">
        <v>2</v>
      </c>
      <c r="F5" s="6" t="s">
        <v>15</v>
      </c>
      <c r="G5" s="7">
        <v>43118</v>
      </c>
    </row>
    <row r="6" spans="3:7" x14ac:dyDescent="0.25">
      <c r="C6" s="6">
        <v>6</v>
      </c>
      <c r="D6" s="6" t="s">
        <v>23</v>
      </c>
      <c r="E6" s="6">
        <v>2</v>
      </c>
      <c r="F6" s="6" t="s">
        <v>35</v>
      </c>
      <c r="G6" s="7">
        <v>43118</v>
      </c>
    </row>
    <row r="7" spans="3:7" x14ac:dyDescent="0.25">
      <c r="C7" s="6">
        <v>7</v>
      </c>
      <c r="D7" s="6" t="s">
        <v>23</v>
      </c>
      <c r="E7" s="6">
        <v>2</v>
      </c>
      <c r="F7" s="6" t="s">
        <v>17</v>
      </c>
      <c r="G7" s="7">
        <v>43118</v>
      </c>
    </row>
    <row r="8" spans="3:7" x14ac:dyDescent="0.25">
      <c r="C8" s="6">
        <v>8</v>
      </c>
      <c r="D8" s="6" t="s">
        <v>23</v>
      </c>
      <c r="E8" s="6">
        <v>2</v>
      </c>
      <c r="F8" s="6" t="s">
        <v>6</v>
      </c>
      <c r="G8" s="7">
        <v>43118</v>
      </c>
    </row>
    <row r="9" spans="3:7" x14ac:dyDescent="0.25">
      <c r="C9" s="6">
        <v>9</v>
      </c>
      <c r="D9" s="6" t="s">
        <v>23</v>
      </c>
      <c r="E9" s="6">
        <v>2</v>
      </c>
      <c r="F9" s="6" t="s">
        <v>29</v>
      </c>
      <c r="G9" s="7">
        <v>43118</v>
      </c>
    </row>
    <row r="10" spans="3:7" x14ac:dyDescent="0.25">
      <c r="C10" s="6">
        <v>10</v>
      </c>
      <c r="D10" s="6" t="s">
        <v>23</v>
      </c>
      <c r="E10" s="6">
        <v>2</v>
      </c>
      <c r="F10" s="6" t="s">
        <v>2</v>
      </c>
      <c r="G10" s="7">
        <v>43118</v>
      </c>
    </row>
    <row r="11" spans="3:7" x14ac:dyDescent="0.25">
      <c r="C11" s="6">
        <v>11</v>
      </c>
      <c r="D11" s="6" t="s">
        <v>23</v>
      </c>
      <c r="E11" s="6">
        <v>2</v>
      </c>
      <c r="F11" s="6" t="s">
        <v>24</v>
      </c>
      <c r="G11" s="7">
        <v>43118</v>
      </c>
    </row>
    <row r="12" spans="3:7" x14ac:dyDescent="0.25">
      <c r="C12" s="6">
        <v>12</v>
      </c>
      <c r="D12" s="6" t="s">
        <v>23</v>
      </c>
      <c r="E12" s="6">
        <v>2</v>
      </c>
      <c r="F12" s="6" t="s">
        <v>4</v>
      </c>
      <c r="G12" s="7">
        <v>43118</v>
      </c>
    </row>
    <row r="13" spans="3:7" x14ac:dyDescent="0.25">
      <c r="C13" s="6">
        <v>13</v>
      </c>
      <c r="D13" s="6" t="s">
        <v>23</v>
      </c>
      <c r="E13" s="6">
        <v>2</v>
      </c>
      <c r="F13" s="6" t="s">
        <v>14</v>
      </c>
      <c r="G13" s="7">
        <v>43118</v>
      </c>
    </row>
    <row r="14" spans="3:7" x14ac:dyDescent="0.25">
      <c r="C14" s="6">
        <v>14</v>
      </c>
      <c r="D14" s="6" t="s">
        <v>23</v>
      </c>
      <c r="E14" s="6">
        <v>2</v>
      </c>
      <c r="F14" s="6" t="s">
        <v>3</v>
      </c>
      <c r="G14" s="7">
        <v>43118</v>
      </c>
    </row>
    <row r="15" spans="3:7" x14ac:dyDescent="0.25">
      <c r="C15" s="6">
        <v>15</v>
      </c>
      <c r="D15" s="6" t="s">
        <v>23</v>
      </c>
      <c r="E15" s="6">
        <v>2</v>
      </c>
      <c r="F15" s="6" t="s">
        <v>30</v>
      </c>
      <c r="G15" s="7">
        <v>43118</v>
      </c>
    </row>
    <row r="16" spans="3:7" x14ac:dyDescent="0.25">
      <c r="C16" s="6">
        <v>16</v>
      </c>
      <c r="D16" s="6" t="s">
        <v>23</v>
      </c>
      <c r="E16" s="6">
        <v>2</v>
      </c>
      <c r="F16" s="6" t="s">
        <v>34</v>
      </c>
      <c r="G16" s="7">
        <v>43118</v>
      </c>
    </row>
    <row r="17" spans="3:7" x14ac:dyDescent="0.25">
      <c r="C17" s="6">
        <v>17</v>
      </c>
      <c r="D17" s="6" t="s">
        <v>23</v>
      </c>
      <c r="E17" s="6">
        <v>2</v>
      </c>
      <c r="F17" s="6" t="s">
        <v>13</v>
      </c>
      <c r="G17" s="7">
        <v>43118</v>
      </c>
    </row>
    <row r="18" spans="3:7" x14ac:dyDescent="0.25">
      <c r="C18" s="6">
        <v>18</v>
      </c>
      <c r="D18" s="6" t="s">
        <v>23</v>
      </c>
      <c r="E18" s="6">
        <v>2</v>
      </c>
      <c r="F18" s="6" t="s">
        <v>11</v>
      </c>
      <c r="G18" s="7">
        <v>43118</v>
      </c>
    </row>
    <row r="19" spans="3:7" x14ac:dyDescent="0.25">
      <c r="C19" s="6">
        <v>19</v>
      </c>
      <c r="D19" s="6" t="s">
        <v>23</v>
      </c>
      <c r="E19" s="6">
        <v>2</v>
      </c>
      <c r="F19" s="6" t="s">
        <v>9</v>
      </c>
      <c r="G19" s="7">
        <v>43118</v>
      </c>
    </row>
    <row r="20" spans="3:7" x14ac:dyDescent="0.25">
      <c r="C20" s="6">
        <v>20</v>
      </c>
      <c r="D20" s="6" t="s">
        <v>23</v>
      </c>
      <c r="E20" s="6">
        <v>2</v>
      </c>
      <c r="F20" s="6" t="s">
        <v>26</v>
      </c>
      <c r="G20" s="7">
        <v>43118</v>
      </c>
    </row>
    <row r="21" spans="3:7" x14ac:dyDescent="0.25">
      <c r="C21" s="6">
        <v>21</v>
      </c>
      <c r="D21" s="6" t="s">
        <v>23</v>
      </c>
      <c r="E21" s="6">
        <v>2</v>
      </c>
      <c r="F21" s="6" t="s">
        <v>5</v>
      </c>
      <c r="G21" s="7">
        <v>43118</v>
      </c>
    </row>
    <row r="22" spans="3:7" x14ac:dyDescent="0.25">
      <c r="C22" s="6">
        <v>22</v>
      </c>
      <c r="D22" s="6" t="s">
        <v>23</v>
      </c>
      <c r="E22" s="6">
        <v>2</v>
      </c>
      <c r="F22" s="6" t="s">
        <v>6</v>
      </c>
      <c r="G22" s="7">
        <v>43118</v>
      </c>
    </row>
    <row r="23" spans="3:7" x14ac:dyDescent="0.25">
      <c r="C23" s="6">
        <v>23</v>
      </c>
      <c r="D23" s="6" t="s">
        <v>23</v>
      </c>
      <c r="E23" s="6">
        <v>2</v>
      </c>
      <c r="F23" s="6" t="s">
        <v>20</v>
      </c>
      <c r="G23" s="7">
        <v>43118</v>
      </c>
    </row>
    <row r="24" spans="3:7" x14ac:dyDescent="0.25">
      <c r="C24" s="6">
        <v>24</v>
      </c>
      <c r="D24" s="6" t="s">
        <v>23</v>
      </c>
      <c r="E24" s="6">
        <v>2</v>
      </c>
      <c r="F24" s="6" t="s">
        <v>12</v>
      </c>
      <c r="G24" s="7">
        <v>43118</v>
      </c>
    </row>
    <row r="25" spans="3:7" ht="21.75" customHeight="1" x14ac:dyDescent="0.25">
      <c r="C25" s="6">
        <v>25</v>
      </c>
      <c r="D25" s="11" t="s">
        <v>7</v>
      </c>
      <c r="E25" s="6">
        <v>2</v>
      </c>
      <c r="F25" s="6" t="s">
        <v>25</v>
      </c>
      <c r="G25" s="7">
        <v>43118</v>
      </c>
    </row>
    <row r="26" spans="3:7" ht="21.75" customHeight="1" x14ac:dyDescent="0.25">
      <c r="C26" s="6">
        <v>26</v>
      </c>
      <c r="D26" s="11" t="s">
        <v>7</v>
      </c>
      <c r="E26" s="6">
        <v>2</v>
      </c>
      <c r="F26" s="6" t="s">
        <v>18</v>
      </c>
      <c r="G26" s="7">
        <v>43118</v>
      </c>
    </row>
    <row r="27" spans="3:7" ht="21.75" customHeight="1" x14ac:dyDescent="0.25">
      <c r="C27" s="6">
        <v>27</v>
      </c>
      <c r="D27" s="11" t="s">
        <v>7</v>
      </c>
      <c r="E27" s="6">
        <v>2</v>
      </c>
      <c r="F27" s="6" t="s">
        <v>2</v>
      </c>
      <c r="G27" s="7">
        <v>43118</v>
      </c>
    </row>
    <row r="28" spans="3:7" ht="21.75" customHeight="1" x14ac:dyDescent="0.25">
      <c r="C28" s="6">
        <v>28</v>
      </c>
      <c r="D28" s="11" t="s">
        <v>7</v>
      </c>
      <c r="E28" s="6">
        <v>2</v>
      </c>
      <c r="F28" s="6" t="s">
        <v>11</v>
      </c>
      <c r="G28" s="7">
        <v>43118</v>
      </c>
    </row>
    <row r="29" spans="3:7" ht="21.75" customHeight="1" x14ac:dyDescent="0.25">
      <c r="C29" s="6">
        <v>29</v>
      </c>
      <c r="D29" s="11" t="s">
        <v>7</v>
      </c>
      <c r="E29" s="6">
        <v>2</v>
      </c>
      <c r="F29" s="6" t="s">
        <v>3</v>
      </c>
      <c r="G29" s="7">
        <v>43118</v>
      </c>
    </row>
    <row r="30" spans="3:7" ht="21.75" customHeight="1" x14ac:dyDescent="0.25">
      <c r="C30" s="6">
        <v>30</v>
      </c>
      <c r="D30" s="11" t="s">
        <v>7</v>
      </c>
      <c r="E30" s="6">
        <v>2</v>
      </c>
      <c r="F30" s="6" t="s">
        <v>20</v>
      </c>
      <c r="G30" s="7">
        <v>43118</v>
      </c>
    </row>
    <row r="31" spans="3:7" ht="21.75" customHeight="1" x14ac:dyDescent="0.25">
      <c r="C31" s="6">
        <v>31</v>
      </c>
      <c r="D31" s="11" t="s">
        <v>7</v>
      </c>
      <c r="E31" s="6">
        <v>2</v>
      </c>
      <c r="F31" s="6" t="s">
        <v>20</v>
      </c>
      <c r="G31" s="7">
        <v>43118</v>
      </c>
    </row>
    <row r="32" spans="3:7" ht="21.75" customHeight="1" x14ac:dyDescent="0.25">
      <c r="C32" s="6">
        <v>32</v>
      </c>
      <c r="D32" s="11" t="s">
        <v>7</v>
      </c>
      <c r="E32" s="6">
        <v>2</v>
      </c>
      <c r="F32" s="6" t="s">
        <v>24</v>
      </c>
      <c r="G32" s="7">
        <v>43118</v>
      </c>
    </row>
    <row r="33" spans="3:7" ht="21.75" customHeight="1" x14ac:dyDescent="0.25">
      <c r="C33" s="6">
        <v>33</v>
      </c>
      <c r="D33" s="11" t="s">
        <v>7</v>
      </c>
      <c r="E33" s="6">
        <v>4</v>
      </c>
      <c r="F33" s="6" t="s">
        <v>12</v>
      </c>
      <c r="G33" s="7">
        <v>43118</v>
      </c>
    </row>
    <row r="34" spans="3:7" ht="21.75" customHeight="1" x14ac:dyDescent="0.25">
      <c r="C34" s="6">
        <v>34</v>
      </c>
      <c r="D34" s="11" t="s">
        <v>7</v>
      </c>
      <c r="E34" s="6">
        <v>4</v>
      </c>
      <c r="F34" s="6" t="s">
        <v>27</v>
      </c>
      <c r="G34" s="7">
        <v>43118</v>
      </c>
    </row>
    <row r="35" spans="3:7" ht="21.75" customHeight="1" x14ac:dyDescent="0.25">
      <c r="C35" s="6">
        <v>35</v>
      </c>
      <c r="D35" s="11" t="s">
        <v>7</v>
      </c>
      <c r="E35" s="6">
        <v>4</v>
      </c>
      <c r="F35" s="6" t="s">
        <v>32</v>
      </c>
      <c r="G35" s="7">
        <v>43118</v>
      </c>
    </row>
    <row r="36" spans="3:7" ht="21.75" customHeight="1" x14ac:dyDescent="0.25">
      <c r="C36" s="6">
        <v>36</v>
      </c>
      <c r="D36" s="11" t="s">
        <v>7</v>
      </c>
      <c r="E36" s="6">
        <v>4</v>
      </c>
      <c r="F36" s="6" t="s">
        <v>9</v>
      </c>
      <c r="G36" s="7">
        <v>43118</v>
      </c>
    </row>
    <row r="37" spans="3:7" ht="21.75" customHeight="1" x14ac:dyDescent="0.25">
      <c r="C37" s="6">
        <v>37</v>
      </c>
      <c r="D37" s="11" t="s">
        <v>7</v>
      </c>
      <c r="E37" s="6">
        <v>6</v>
      </c>
      <c r="F37" s="6" t="s">
        <v>13</v>
      </c>
      <c r="G37" s="7">
        <v>43118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workbookViewId="0">
      <selection activeCell="E3" sqref="E3"/>
    </sheetView>
  </sheetViews>
  <sheetFormatPr defaultRowHeight="15" x14ac:dyDescent="0.25"/>
  <cols>
    <col min="3" max="3" width="24.7109375" customWidth="1"/>
    <col min="5" max="5" width="15" customWidth="1"/>
    <col min="6" max="6" width="11.28515625" customWidth="1"/>
  </cols>
  <sheetData>
    <row r="1" spans="2:6" x14ac:dyDescent="0.25">
      <c r="B1" s="6">
        <v>1</v>
      </c>
      <c r="C1" s="6" t="s">
        <v>23</v>
      </c>
      <c r="D1" s="6">
        <v>2</v>
      </c>
      <c r="E1" s="6" t="s">
        <v>19</v>
      </c>
      <c r="F1" s="7">
        <v>43269</v>
      </c>
    </row>
    <row r="2" spans="2:6" x14ac:dyDescent="0.25">
      <c r="B2" s="6">
        <v>2</v>
      </c>
      <c r="C2" s="6" t="s">
        <v>23</v>
      </c>
      <c r="D2" s="6">
        <v>2</v>
      </c>
      <c r="E2" s="6" t="s">
        <v>54</v>
      </c>
      <c r="F2" s="7">
        <v>43269</v>
      </c>
    </row>
    <row r="3" spans="2:6" x14ac:dyDescent="0.25">
      <c r="B3" s="6">
        <v>3</v>
      </c>
      <c r="C3" s="6" t="s">
        <v>23</v>
      </c>
      <c r="D3" s="6">
        <v>2</v>
      </c>
      <c r="E3" s="6" t="s">
        <v>55</v>
      </c>
      <c r="F3" s="7">
        <v>43269</v>
      </c>
    </row>
    <row r="4" spans="2:6" x14ac:dyDescent="0.25">
      <c r="B4" s="6">
        <v>4</v>
      </c>
      <c r="C4" s="6" t="s">
        <v>23</v>
      </c>
      <c r="D4" s="6">
        <v>2</v>
      </c>
      <c r="E4" s="6" t="s">
        <v>18</v>
      </c>
      <c r="F4" s="7">
        <v>43269</v>
      </c>
    </row>
    <row r="5" spans="2:6" x14ac:dyDescent="0.25">
      <c r="B5" s="6">
        <v>5</v>
      </c>
      <c r="C5" s="6" t="s">
        <v>23</v>
      </c>
      <c r="D5" s="6">
        <v>2</v>
      </c>
      <c r="E5" s="6" t="s">
        <v>25</v>
      </c>
      <c r="F5" s="7">
        <v>43269</v>
      </c>
    </row>
    <row r="6" spans="2:6" x14ac:dyDescent="0.25">
      <c r="B6" s="6">
        <v>6</v>
      </c>
      <c r="C6" s="6" t="s">
        <v>23</v>
      </c>
      <c r="D6" s="6">
        <v>2</v>
      </c>
      <c r="E6" s="6" t="s">
        <v>5</v>
      </c>
      <c r="F6" s="7">
        <v>43269</v>
      </c>
    </row>
    <row r="7" spans="2:6" x14ac:dyDescent="0.25">
      <c r="B7" s="6">
        <v>7</v>
      </c>
      <c r="C7" s="6" t="s">
        <v>23</v>
      </c>
      <c r="D7" s="6">
        <v>2</v>
      </c>
      <c r="E7" s="6" t="s">
        <v>13</v>
      </c>
      <c r="F7" s="7">
        <v>43269</v>
      </c>
    </row>
    <row r="8" spans="2:6" x14ac:dyDescent="0.25">
      <c r="B8" s="6">
        <v>8</v>
      </c>
      <c r="C8" s="6" t="s">
        <v>23</v>
      </c>
      <c r="D8" s="6">
        <v>2</v>
      </c>
      <c r="E8" s="6" t="s">
        <v>11</v>
      </c>
      <c r="F8" s="7">
        <v>43269</v>
      </c>
    </row>
    <row r="9" spans="2:6" x14ac:dyDescent="0.25">
      <c r="B9" s="6">
        <v>9</v>
      </c>
      <c r="C9" s="6" t="s">
        <v>23</v>
      </c>
      <c r="D9" s="6">
        <v>2</v>
      </c>
      <c r="E9" s="6" t="s">
        <v>4</v>
      </c>
      <c r="F9" s="7">
        <v>43269</v>
      </c>
    </row>
    <row r="10" spans="2:6" x14ac:dyDescent="0.25">
      <c r="B10" s="6">
        <v>10</v>
      </c>
      <c r="C10" s="6" t="s">
        <v>23</v>
      </c>
      <c r="D10" s="6">
        <v>2</v>
      </c>
      <c r="E10" s="6" t="s">
        <v>31</v>
      </c>
      <c r="F10" s="7">
        <v>43269</v>
      </c>
    </row>
    <row r="11" spans="2:6" x14ac:dyDescent="0.25">
      <c r="B11" s="6">
        <v>11</v>
      </c>
      <c r="C11" s="6" t="s">
        <v>23</v>
      </c>
      <c r="D11" s="6">
        <v>2</v>
      </c>
      <c r="E11" s="6" t="s">
        <v>27</v>
      </c>
      <c r="F11" s="7">
        <v>43269</v>
      </c>
    </row>
    <row r="12" spans="2:6" x14ac:dyDescent="0.25">
      <c r="B12" s="6">
        <v>12</v>
      </c>
      <c r="C12" s="6" t="s">
        <v>23</v>
      </c>
      <c r="D12" s="6">
        <v>2</v>
      </c>
      <c r="E12" s="6" t="s">
        <v>9</v>
      </c>
      <c r="F12" s="7">
        <v>43269</v>
      </c>
    </row>
    <row r="13" spans="2:6" x14ac:dyDescent="0.25">
      <c r="B13" s="6">
        <v>13</v>
      </c>
      <c r="C13" s="6" t="s">
        <v>23</v>
      </c>
      <c r="D13" s="6">
        <v>2</v>
      </c>
      <c r="E13" s="6" t="s">
        <v>12</v>
      </c>
      <c r="F13" s="7">
        <v>43269</v>
      </c>
    </row>
    <row r="14" spans="2:6" x14ac:dyDescent="0.25">
      <c r="B14" s="6">
        <v>14</v>
      </c>
      <c r="C14" s="6" t="s">
        <v>23</v>
      </c>
      <c r="D14" s="6">
        <v>2</v>
      </c>
      <c r="E14" s="6" t="s">
        <v>3</v>
      </c>
      <c r="F14" s="7">
        <v>43269</v>
      </c>
    </row>
    <row r="15" spans="2:6" x14ac:dyDescent="0.25">
      <c r="B15" s="6">
        <v>15</v>
      </c>
      <c r="C15" s="6" t="s">
        <v>23</v>
      </c>
      <c r="D15" s="6">
        <v>2</v>
      </c>
      <c r="E15" s="6" t="s">
        <v>5</v>
      </c>
      <c r="F15" s="7">
        <v>43269</v>
      </c>
    </row>
    <row r="16" spans="2:6" x14ac:dyDescent="0.25">
      <c r="B16" s="6">
        <v>16</v>
      </c>
      <c r="C16" s="6" t="s">
        <v>23</v>
      </c>
      <c r="D16" s="6">
        <v>2</v>
      </c>
      <c r="E16" s="6" t="s">
        <v>9</v>
      </c>
      <c r="F16" s="7">
        <v>43269</v>
      </c>
    </row>
    <row r="17" spans="2:6" x14ac:dyDescent="0.25">
      <c r="B17" s="6">
        <v>17</v>
      </c>
      <c r="C17" s="6" t="s">
        <v>23</v>
      </c>
      <c r="D17" s="6">
        <v>2</v>
      </c>
      <c r="E17" s="6" t="s">
        <v>17</v>
      </c>
      <c r="F17" s="7">
        <v>43269</v>
      </c>
    </row>
    <row r="18" spans="2:6" x14ac:dyDescent="0.25">
      <c r="B18" s="6">
        <v>18</v>
      </c>
      <c r="C18" s="6" t="s">
        <v>23</v>
      </c>
      <c r="D18" s="6">
        <v>2</v>
      </c>
      <c r="E18" s="6" t="s">
        <v>14</v>
      </c>
      <c r="F18" s="7">
        <v>43269</v>
      </c>
    </row>
    <row r="19" spans="2:6" x14ac:dyDescent="0.25">
      <c r="B19" s="6">
        <v>19</v>
      </c>
      <c r="C19" s="6" t="s">
        <v>23</v>
      </c>
      <c r="D19" s="6">
        <v>2</v>
      </c>
      <c r="E19" s="6" t="s">
        <v>20</v>
      </c>
      <c r="F19" s="7">
        <v>43269</v>
      </c>
    </row>
    <row r="20" spans="2:6" x14ac:dyDescent="0.25">
      <c r="B20" s="6">
        <v>20</v>
      </c>
      <c r="C20" s="6" t="s">
        <v>23</v>
      </c>
      <c r="D20" s="6">
        <v>2</v>
      </c>
      <c r="E20" s="6" t="s">
        <v>24</v>
      </c>
      <c r="F20" s="7">
        <v>43269</v>
      </c>
    </row>
    <row r="21" spans="2:6" x14ac:dyDescent="0.25">
      <c r="B21" s="6">
        <v>21</v>
      </c>
      <c r="C21" s="6" t="s">
        <v>23</v>
      </c>
      <c r="D21" s="6">
        <v>2</v>
      </c>
      <c r="E21" s="6" t="s">
        <v>34</v>
      </c>
      <c r="F21" s="7">
        <v>43269</v>
      </c>
    </row>
    <row r="22" spans="2:6" x14ac:dyDescent="0.25">
      <c r="B22" s="6">
        <v>22</v>
      </c>
      <c r="C22" s="6" t="s">
        <v>23</v>
      </c>
      <c r="D22" s="6">
        <v>2</v>
      </c>
      <c r="E22" s="6" t="s">
        <v>35</v>
      </c>
      <c r="F22" s="7">
        <v>43269</v>
      </c>
    </row>
    <row r="23" spans="2:6" x14ac:dyDescent="0.25">
      <c r="B23" s="6">
        <v>23</v>
      </c>
      <c r="C23" s="6" t="s">
        <v>23</v>
      </c>
      <c r="D23" s="6">
        <v>2</v>
      </c>
      <c r="E23" s="6" t="s">
        <v>6</v>
      </c>
      <c r="F23" s="7">
        <v>43269</v>
      </c>
    </row>
    <row r="24" spans="2:6" x14ac:dyDescent="0.25">
      <c r="B24" s="6">
        <v>24</v>
      </c>
      <c r="C24" s="6" t="s">
        <v>23</v>
      </c>
      <c r="D24" s="6">
        <v>2</v>
      </c>
      <c r="E24" s="6" t="s">
        <v>16</v>
      </c>
      <c r="F24" s="7">
        <v>43269</v>
      </c>
    </row>
    <row r="25" spans="2:6" ht="22.5" customHeight="1" x14ac:dyDescent="0.25">
      <c r="B25" s="6">
        <v>25</v>
      </c>
      <c r="C25" s="11" t="s">
        <v>7</v>
      </c>
      <c r="D25" s="6">
        <v>2</v>
      </c>
      <c r="E25" s="6" t="s">
        <v>33</v>
      </c>
      <c r="F25" s="7">
        <v>43269</v>
      </c>
    </row>
    <row r="26" spans="2:6" ht="22.5" customHeight="1" x14ac:dyDescent="0.25">
      <c r="B26" s="6">
        <v>26</v>
      </c>
      <c r="C26" s="11" t="s">
        <v>7</v>
      </c>
      <c r="D26" s="6">
        <v>2</v>
      </c>
      <c r="E26" s="6" t="s">
        <v>20</v>
      </c>
      <c r="F26" s="7">
        <v>43269</v>
      </c>
    </row>
    <row r="27" spans="2:6" ht="22.5" customHeight="1" x14ac:dyDescent="0.25">
      <c r="B27" s="6">
        <v>27</v>
      </c>
      <c r="C27" s="11" t="s">
        <v>7</v>
      </c>
      <c r="D27" s="6">
        <v>2</v>
      </c>
      <c r="E27" s="6" t="s">
        <v>28</v>
      </c>
      <c r="F27" s="7">
        <v>43269</v>
      </c>
    </row>
    <row r="28" spans="2:6" ht="22.5" customHeight="1" x14ac:dyDescent="0.25">
      <c r="B28" s="6">
        <v>28</v>
      </c>
      <c r="C28" s="11" t="s">
        <v>7</v>
      </c>
      <c r="D28" s="6">
        <v>2</v>
      </c>
      <c r="E28" s="6" t="s">
        <v>32</v>
      </c>
      <c r="F28" s="7">
        <v>43269</v>
      </c>
    </row>
    <row r="29" spans="2:6" ht="22.5" customHeight="1" x14ac:dyDescent="0.25">
      <c r="B29" s="6">
        <v>29</v>
      </c>
      <c r="C29" s="11" t="s">
        <v>7</v>
      </c>
      <c r="D29" s="6">
        <v>2</v>
      </c>
      <c r="E29" s="6" t="s">
        <v>29</v>
      </c>
      <c r="F29" s="7">
        <v>43269</v>
      </c>
    </row>
    <row r="30" spans="2:6" ht="22.5" customHeight="1" x14ac:dyDescent="0.25">
      <c r="B30" s="6">
        <v>30</v>
      </c>
      <c r="C30" s="11" t="s">
        <v>7</v>
      </c>
      <c r="D30" s="6">
        <v>2</v>
      </c>
      <c r="E30" s="6" t="s">
        <v>12</v>
      </c>
      <c r="F30" s="7">
        <v>43269</v>
      </c>
    </row>
    <row r="31" spans="2:6" ht="22.5" customHeight="1" x14ac:dyDescent="0.25">
      <c r="B31" s="6">
        <v>31</v>
      </c>
      <c r="C31" s="11" t="s">
        <v>7</v>
      </c>
      <c r="D31" s="6">
        <v>2</v>
      </c>
      <c r="E31" s="6" t="s">
        <v>6</v>
      </c>
      <c r="F31" s="7">
        <v>43269</v>
      </c>
    </row>
    <row r="32" spans="2:6" ht="22.5" customHeight="1" x14ac:dyDescent="0.25">
      <c r="B32" s="6">
        <v>32</v>
      </c>
      <c r="C32" s="11" t="s">
        <v>7</v>
      </c>
      <c r="D32" s="6">
        <v>2</v>
      </c>
      <c r="E32" s="6" t="s">
        <v>30</v>
      </c>
      <c r="F32" s="7">
        <v>43269</v>
      </c>
    </row>
    <row r="33" spans="2:6" ht="22.5" customHeight="1" x14ac:dyDescent="0.25">
      <c r="B33" s="6">
        <v>33</v>
      </c>
      <c r="C33" s="11" t="s">
        <v>7</v>
      </c>
      <c r="D33" s="6">
        <v>4</v>
      </c>
      <c r="E33" s="6" t="s">
        <v>4</v>
      </c>
      <c r="F33" s="7">
        <v>43269</v>
      </c>
    </row>
    <row r="34" spans="2:6" ht="22.5" customHeight="1" x14ac:dyDescent="0.25">
      <c r="B34" s="6">
        <v>34</v>
      </c>
      <c r="C34" s="11" t="s">
        <v>7</v>
      </c>
      <c r="D34" s="6">
        <v>4</v>
      </c>
      <c r="E34" s="6" t="s">
        <v>32</v>
      </c>
      <c r="F34" s="7">
        <v>43269</v>
      </c>
    </row>
    <row r="35" spans="2:6" ht="22.5" customHeight="1" x14ac:dyDescent="0.25">
      <c r="B35" s="6">
        <v>35</v>
      </c>
      <c r="C35" s="11" t="s">
        <v>7</v>
      </c>
      <c r="D35" s="6">
        <v>4</v>
      </c>
      <c r="E35" s="6" t="s">
        <v>12</v>
      </c>
      <c r="F35" s="7">
        <v>43269</v>
      </c>
    </row>
    <row r="36" spans="2:6" ht="22.5" customHeight="1" x14ac:dyDescent="0.25">
      <c r="B36" s="6">
        <v>36</v>
      </c>
      <c r="C36" s="11" t="s">
        <v>7</v>
      </c>
      <c r="D36" s="6">
        <v>4</v>
      </c>
      <c r="E36" s="6" t="s">
        <v>13</v>
      </c>
      <c r="F36" s="7">
        <v>43269</v>
      </c>
    </row>
    <row r="37" spans="2:6" ht="22.5" customHeight="1" x14ac:dyDescent="0.25">
      <c r="B37" s="6">
        <v>37</v>
      </c>
      <c r="C37" s="11" t="s">
        <v>7</v>
      </c>
      <c r="D37" s="6">
        <v>6</v>
      </c>
      <c r="E37" s="6" t="s">
        <v>3</v>
      </c>
      <c r="F37" s="7">
        <v>43269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1"/>
    </sheetView>
  </sheetViews>
  <sheetFormatPr defaultRowHeight="15" x14ac:dyDescent="0.25"/>
  <cols>
    <col min="2" max="2" width="21" bestFit="1" customWidth="1"/>
  </cols>
  <sheetData>
    <row r="1" spans="1:5" x14ac:dyDescent="0.25">
      <c r="A1" s="58" t="s">
        <v>69</v>
      </c>
      <c r="B1" s="59" t="s">
        <v>70</v>
      </c>
      <c r="C1" s="58" t="s">
        <v>71</v>
      </c>
      <c r="D1" s="58" t="s">
        <v>72</v>
      </c>
      <c r="E1" s="60" t="s">
        <v>0</v>
      </c>
    </row>
    <row r="2" spans="1:5" x14ac:dyDescent="0.25">
      <c r="A2">
        <v>1</v>
      </c>
      <c r="B2" t="s">
        <v>23</v>
      </c>
      <c r="C2">
        <v>2</v>
      </c>
      <c r="D2" t="s">
        <v>14</v>
      </c>
      <c r="E2" s="61">
        <v>43313</v>
      </c>
    </row>
    <row r="3" spans="1:5" x14ac:dyDescent="0.25">
      <c r="A3">
        <v>2</v>
      </c>
      <c r="B3" t="s">
        <v>23</v>
      </c>
      <c r="C3">
        <v>2</v>
      </c>
      <c r="D3" t="s">
        <v>32</v>
      </c>
      <c r="E3" s="61">
        <v>43313</v>
      </c>
    </row>
    <row r="4" spans="1:5" x14ac:dyDescent="0.25">
      <c r="A4">
        <v>3</v>
      </c>
      <c r="B4" t="s">
        <v>23</v>
      </c>
      <c r="C4">
        <v>2</v>
      </c>
      <c r="D4" t="s">
        <v>12</v>
      </c>
      <c r="E4" s="61">
        <v>43313</v>
      </c>
    </row>
    <row r="5" spans="1:5" x14ac:dyDescent="0.25">
      <c r="A5">
        <v>4</v>
      </c>
      <c r="B5" t="s">
        <v>23</v>
      </c>
      <c r="C5">
        <v>2</v>
      </c>
      <c r="D5" t="s">
        <v>20</v>
      </c>
      <c r="E5" s="61">
        <v>43313</v>
      </c>
    </row>
    <row r="6" spans="1:5" x14ac:dyDescent="0.25">
      <c r="A6">
        <v>5</v>
      </c>
      <c r="B6" t="s">
        <v>23</v>
      </c>
      <c r="C6">
        <v>2</v>
      </c>
      <c r="D6" t="s">
        <v>29</v>
      </c>
      <c r="E6" s="61">
        <v>43313</v>
      </c>
    </row>
    <row r="7" spans="1:5" x14ac:dyDescent="0.25">
      <c r="A7">
        <v>6</v>
      </c>
      <c r="B7" t="s">
        <v>23</v>
      </c>
      <c r="C7">
        <v>2</v>
      </c>
      <c r="D7" t="s">
        <v>5</v>
      </c>
      <c r="E7" s="61">
        <v>43313</v>
      </c>
    </row>
    <row r="8" spans="1:5" x14ac:dyDescent="0.25">
      <c r="A8">
        <v>7</v>
      </c>
      <c r="B8" t="s">
        <v>23</v>
      </c>
      <c r="C8">
        <v>2</v>
      </c>
      <c r="D8" t="s">
        <v>4</v>
      </c>
      <c r="E8" s="61">
        <v>43313</v>
      </c>
    </row>
    <row r="9" spans="1:5" x14ac:dyDescent="0.25">
      <c r="A9">
        <v>8</v>
      </c>
      <c r="B9" t="s">
        <v>23</v>
      </c>
      <c r="C9">
        <v>2</v>
      </c>
      <c r="D9" t="s">
        <v>6</v>
      </c>
      <c r="E9" s="61">
        <v>43313</v>
      </c>
    </row>
    <row r="10" spans="1:5" x14ac:dyDescent="0.25">
      <c r="A10">
        <v>9</v>
      </c>
      <c r="B10" t="s">
        <v>23</v>
      </c>
      <c r="C10">
        <v>2</v>
      </c>
      <c r="D10" t="s">
        <v>10</v>
      </c>
      <c r="E10" s="61">
        <v>43313</v>
      </c>
    </row>
    <row r="11" spans="1:5" x14ac:dyDescent="0.25">
      <c r="A11">
        <v>10</v>
      </c>
      <c r="B11" t="s">
        <v>23</v>
      </c>
      <c r="C11">
        <v>2</v>
      </c>
      <c r="D11" t="s">
        <v>12</v>
      </c>
      <c r="E11" s="61">
        <v>43313</v>
      </c>
    </row>
    <row r="12" spans="1:5" x14ac:dyDescent="0.25">
      <c r="A12">
        <v>11</v>
      </c>
      <c r="B12" t="s">
        <v>23</v>
      </c>
      <c r="C12">
        <v>2</v>
      </c>
      <c r="D12" t="s">
        <v>36</v>
      </c>
      <c r="E12" s="61">
        <v>43313</v>
      </c>
    </row>
    <row r="13" spans="1:5" x14ac:dyDescent="0.25">
      <c r="A13">
        <v>12</v>
      </c>
      <c r="B13" t="s">
        <v>23</v>
      </c>
      <c r="C13">
        <v>2</v>
      </c>
      <c r="D13" t="s">
        <v>24</v>
      </c>
      <c r="E13" s="61">
        <v>43313</v>
      </c>
    </row>
    <row r="14" spans="1:5" x14ac:dyDescent="0.25">
      <c r="A14">
        <v>13</v>
      </c>
      <c r="B14" t="s">
        <v>23</v>
      </c>
      <c r="C14">
        <v>2</v>
      </c>
      <c r="D14" t="s">
        <v>6</v>
      </c>
      <c r="E14" s="61">
        <v>43313</v>
      </c>
    </row>
    <row r="15" spans="1:5" x14ac:dyDescent="0.25">
      <c r="A15">
        <v>14</v>
      </c>
      <c r="B15" t="s">
        <v>23</v>
      </c>
      <c r="C15">
        <v>2</v>
      </c>
      <c r="D15" t="s">
        <v>11</v>
      </c>
      <c r="E15" s="61">
        <v>43313</v>
      </c>
    </row>
    <row r="16" spans="1:5" x14ac:dyDescent="0.25">
      <c r="A16">
        <v>15</v>
      </c>
      <c r="B16" t="s">
        <v>23</v>
      </c>
      <c r="C16">
        <v>2</v>
      </c>
      <c r="D16" t="s">
        <v>25</v>
      </c>
      <c r="E16" s="61">
        <v>43313</v>
      </c>
    </row>
    <row r="17" spans="1:5" x14ac:dyDescent="0.25">
      <c r="A17">
        <v>16</v>
      </c>
      <c r="B17" t="s">
        <v>23</v>
      </c>
      <c r="C17">
        <v>2</v>
      </c>
      <c r="D17" t="s">
        <v>20</v>
      </c>
      <c r="E17" s="61">
        <v>43313</v>
      </c>
    </row>
    <row r="18" spans="1:5" x14ac:dyDescent="0.25">
      <c r="A18">
        <v>17</v>
      </c>
      <c r="B18" t="s">
        <v>23</v>
      </c>
      <c r="C18">
        <v>2</v>
      </c>
      <c r="D18" t="s">
        <v>5</v>
      </c>
      <c r="E18" s="61">
        <v>43313</v>
      </c>
    </row>
    <row r="19" spans="1:5" x14ac:dyDescent="0.25">
      <c r="A19">
        <v>18</v>
      </c>
      <c r="B19" t="s">
        <v>23</v>
      </c>
      <c r="C19">
        <v>2</v>
      </c>
      <c r="D19" t="s">
        <v>33</v>
      </c>
      <c r="E19" s="61">
        <v>43313</v>
      </c>
    </row>
    <row r="20" spans="1:5" x14ac:dyDescent="0.25">
      <c r="A20">
        <v>19</v>
      </c>
      <c r="B20" t="s">
        <v>23</v>
      </c>
      <c r="C20">
        <v>2</v>
      </c>
      <c r="D20" t="s">
        <v>3</v>
      </c>
      <c r="E20" s="61">
        <v>43313</v>
      </c>
    </row>
    <row r="21" spans="1:5" x14ac:dyDescent="0.25">
      <c r="A21">
        <v>20</v>
      </c>
      <c r="B21" t="s">
        <v>23</v>
      </c>
      <c r="C21">
        <v>2</v>
      </c>
      <c r="D21" t="s">
        <v>20</v>
      </c>
      <c r="E21" s="61">
        <v>43313</v>
      </c>
    </row>
    <row r="22" spans="1:5" x14ac:dyDescent="0.25">
      <c r="A22">
        <v>21</v>
      </c>
      <c r="B22" t="s">
        <v>23</v>
      </c>
      <c r="C22">
        <v>2</v>
      </c>
      <c r="D22" t="s">
        <v>9</v>
      </c>
      <c r="E22" s="61">
        <v>43313</v>
      </c>
    </row>
    <row r="23" spans="1:5" x14ac:dyDescent="0.25">
      <c r="A23">
        <v>22</v>
      </c>
      <c r="B23" t="s">
        <v>23</v>
      </c>
      <c r="C23">
        <v>2</v>
      </c>
      <c r="D23" t="s">
        <v>13</v>
      </c>
      <c r="E23" s="61">
        <v>43313</v>
      </c>
    </row>
    <row r="24" spans="1:5" x14ac:dyDescent="0.25">
      <c r="A24">
        <v>23</v>
      </c>
      <c r="B24" t="s">
        <v>23</v>
      </c>
      <c r="C24">
        <v>2</v>
      </c>
      <c r="D24" t="s">
        <v>34</v>
      </c>
      <c r="E24" s="61">
        <v>43313</v>
      </c>
    </row>
    <row r="25" spans="1:5" x14ac:dyDescent="0.25">
      <c r="A25">
        <v>24</v>
      </c>
      <c r="B25" t="s">
        <v>23</v>
      </c>
      <c r="C25">
        <v>2</v>
      </c>
      <c r="D25" t="s">
        <v>27</v>
      </c>
      <c r="E25" s="61">
        <v>43313</v>
      </c>
    </row>
    <row r="26" spans="1:5" x14ac:dyDescent="0.25">
      <c r="A26">
        <v>25</v>
      </c>
      <c r="B26" t="s">
        <v>7</v>
      </c>
      <c r="C26" s="57">
        <v>2</v>
      </c>
      <c r="D26" s="57" t="s">
        <v>11</v>
      </c>
      <c r="E26" s="61">
        <v>43313</v>
      </c>
    </row>
    <row r="27" spans="1:5" x14ac:dyDescent="0.25">
      <c r="A27">
        <v>26</v>
      </c>
      <c r="B27" t="s">
        <v>7</v>
      </c>
      <c r="C27" s="57">
        <v>2</v>
      </c>
      <c r="D27" s="57" t="s">
        <v>24</v>
      </c>
      <c r="E27" s="61">
        <v>43313</v>
      </c>
    </row>
    <row r="28" spans="1:5" x14ac:dyDescent="0.25">
      <c r="A28">
        <v>27</v>
      </c>
      <c r="B28" t="s">
        <v>7</v>
      </c>
      <c r="C28" s="57">
        <v>2</v>
      </c>
      <c r="D28" s="57" t="s">
        <v>68</v>
      </c>
      <c r="E28" s="61">
        <v>43313</v>
      </c>
    </row>
    <row r="29" spans="1:5" x14ac:dyDescent="0.25">
      <c r="A29">
        <v>28</v>
      </c>
      <c r="B29" t="s">
        <v>7</v>
      </c>
      <c r="C29" s="57">
        <v>2</v>
      </c>
      <c r="D29" s="57" t="s">
        <v>17</v>
      </c>
      <c r="E29" s="61">
        <v>43313</v>
      </c>
    </row>
    <row r="30" spans="1:5" x14ac:dyDescent="0.25">
      <c r="A30">
        <v>29</v>
      </c>
      <c r="B30" t="s">
        <v>7</v>
      </c>
      <c r="C30" s="57">
        <v>2</v>
      </c>
      <c r="D30" s="57" t="s">
        <v>4</v>
      </c>
      <c r="E30" s="61">
        <v>43313</v>
      </c>
    </row>
    <row r="31" spans="1:5" x14ac:dyDescent="0.25">
      <c r="A31">
        <v>30</v>
      </c>
      <c r="B31" t="s">
        <v>7</v>
      </c>
      <c r="C31" s="57">
        <v>2</v>
      </c>
      <c r="D31" s="57" t="s">
        <v>20</v>
      </c>
      <c r="E31" s="61">
        <v>43313</v>
      </c>
    </row>
    <row r="32" spans="1:5" x14ac:dyDescent="0.25">
      <c r="A32">
        <v>31</v>
      </c>
      <c r="B32" t="s">
        <v>7</v>
      </c>
      <c r="C32" s="57">
        <v>2</v>
      </c>
      <c r="D32" s="57" t="s">
        <v>19</v>
      </c>
      <c r="E32" s="61">
        <v>43313</v>
      </c>
    </row>
    <row r="33" spans="1:5" x14ac:dyDescent="0.25">
      <c r="A33">
        <v>32</v>
      </c>
      <c r="B33" t="s">
        <v>7</v>
      </c>
      <c r="C33" s="57">
        <v>2</v>
      </c>
      <c r="D33" s="57" t="s">
        <v>32</v>
      </c>
      <c r="E33" s="61">
        <v>43313</v>
      </c>
    </row>
    <row r="34" spans="1:5" x14ac:dyDescent="0.25">
      <c r="A34">
        <v>33</v>
      </c>
      <c r="B34" t="s">
        <v>7</v>
      </c>
      <c r="C34" s="57">
        <v>4</v>
      </c>
      <c r="D34" s="57" t="s">
        <v>19</v>
      </c>
      <c r="E34" s="61">
        <v>43313</v>
      </c>
    </row>
    <row r="35" spans="1:5" x14ac:dyDescent="0.25">
      <c r="A35">
        <v>34</v>
      </c>
      <c r="B35" t="s">
        <v>7</v>
      </c>
      <c r="C35" s="57">
        <v>4</v>
      </c>
      <c r="D35" s="57" t="s">
        <v>9</v>
      </c>
      <c r="E35" s="61">
        <v>43313</v>
      </c>
    </row>
    <row r="36" spans="1:5" x14ac:dyDescent="0.25">
      <c r="A36">
        <v>35</v>
      </c>
      <c r="B36" t="s">
        <v>7</v>
      </c>
      <c r="C36" s="57">
        <v>4</v>
      </c>
      <c r="D36" s="57" t="s">
        <v>14</v>
      </c>
      <c r="E36" s="61">
        <v>43313</v>
      </c>
    </row>
    <row r="37" spans="1:5" x14ac:dyDescent="0.25">
      <c r="A37">
        <v>36</v>
      </c>
      <c r="B37" t="s">
        <v>7</v>
      </c>
      <c r="C37" s="57">
        <v>4</v>
      </c>
      <c r="D37" s="57" t="s">
        <v>32</v>
      </c>
      <c r="E37" s="61">
        <v>43313</v>
      </c>
    </row>
    <row r="38" spans="1:5" x14ac:dyDescent="0.25">
      <c r="A38">
        <v>37</v>
      </c>
      <c r="B38" t="s">
        <v>7</v>
      </c>
      <c r="C38" s="57">
        <v>6</v>
      </c>
      <c r="D38" s="57" t="s">
        <v>12</v>
      </c>
      <c r="E38" s="61">
        <v>43313</v>
      </c>
    </row>
    <row r="39" spans="1:5" x14ac:dyDescent="0.25">
      <c r="E39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5" workbookViewId="0">
      <selection activeCell="D22" sqref="D22"/>
    </sheetView>
  </sheetViews>
  <sheetFormatPr defaultRowHeight="15" x14ac:dyDescent="0.25"/>
  <cols>
    <col min="2" max="2" width="15.140625" bestFit="1" customWidth="1"/>
  </cols>
  <sheetData>
    <row r="1" spans="1:5" x14ac:dyDescent="0.25">
      <c r="A1" s="58" t="s">
        <v>69</v>
      </c>
      <c r="B1" s="59" t="s">
        <v>70</v>
      </c>
      <c r="C1" s="58" t="s">
        <v>71</v>
      </c>
      <c r="D1" s="58" t="s">
        <v>72</v>
      </c>
      <c r="E1" s="60" t="s">
        <v>0</v>
      </c>
    </row>
    <row r="2" spans="1:5" x14ac:dyDescent="0.25">
      <c r="A2">
        <v>1</v>
      </c>
      <c r="B2" t="s">
        <v>23</v>
      </c>
      <c r="C2">
        <v>2</v>
      </c>
      <c r="D2" t="s">
        <v>32</v>
      </c>
      <c r="E2" s="61">
        <v>43466</v>
      </c>
    </row>
    <row r="3" spans="1:5" x14ac:dyDescent="0.25">
      <c r="A3">
        <v>2</v>
      </c>
      <c r="B3" t="s">
        <v>23</v>
      </c>
      <c r="C3">
        <v>2</v>
      </c>
      <c r="D3" t="s">
        <v>5</v>
      </c>
      <c r="E3" s="61">
        <v>43466</v>
      </c>
    </row>
    <row r="4" spans="1:5" x14ac:dyDescent="0.25">
      <c r="A4">
        <v>3</v>
      </c>
      <c r="B4" t="s">
        <v>23</v>
      </c>
      <c r="C4">
        <v>2</v>
      </c>
      <c r="D4" t="s">
        <v>11</v>
      </c>
      <c r="E4" s="61">
        <v>43466</v>
      </c>
    </row>
    <row r="5" spans="1:5" x14ac:dyDescent="0.25">
      <c r="A5">
        <v>4</v>
      </c>
      <c r="B5" t="s">
        <v>23</v>
      </c>
      <c r="C5">
        <v>2</v>
      </c>
      <c r="D5" t="s">
        <v>12</v>
      </c>
      <c r="E5" s="61">
        <v>43466</v>
      </c>
    </row>
    <row r="6" spans="1:5" x14ac:dyDescent="0.25">
      <c r="A6">
        <v>5</v>
      </c>
      <c r="B6" t="s">
        <v>23</v>
      </c>
      <c r="C6">
        <v>2</v>
      </c>
      <c r="D6" t="s">
        <v>28</v>
      </c>
      <c r="E6" s="61">
        <v>43466</v>
      </c>
    </row>
    <row r="7" spans="1:5" x14ac:dyDescent="0.25">
      <c r="A7">
        <v>6</v>
      </c>
      <c r="B7" t="s">
        <v>23</v>
      </c>
      <c r="C7">
        <v>2</v>
      </c>
      <c r="D7" t="s">
        <v>6</v>
      </c>
      <c r="E7" s="61">
        <v>43466</v>
      </c>
    </row>
    <row r="8" spans="1:5" x14ac:dyDescent="0.25">
      <c r="A8">
        <v>7</v>
      </c>
      <c r="B8" t="s">
        <v>23</v>
      </c>
      <c r="C8">
        <v>2</v>
      </c>
      <c r="D8" t="s">
        <v>16</v>
      </c>
      <c r="E8" s="61">
        <v>43466</v>
      </c>
    </row>
    <row r="9" spans="1:5" x14ac:dyDescent="0.25">
      <c r="A9">
        <v>8</v>
      </c>
      <c r="B9" t="s">
        <v>23</v>
      </c>
      <c r="C9">
        <v>2</v>
      </c>
      <c r="D9" t="s">
        <v>13</v>
      </c>
      <c r="E9" s="61">
        <v>43466</v>
      </c>
    </row>
    <row r="10" spans="1:5" x14ac:dyDescent="0.25">
      <c r="A10">
        <v>9</v>
      </c>
      <c r="B10" t="s">
        <v>23</v>
      </c>
      <c r="C10">
        <v>2</v>
      </c>
      <c r="D10" t="s">
        <v>10</v>
      </c>
      <c r="E10" s="61">
        <v>43466</v>
      </c>
    </row>
    <row r="11" spans="1:5" x14ac:dyDescent="0.25">
      <c r="A11">
        <v>10</v>
      </c>
      <c r="B11" t="s">
        <v>23</v>
      </c>
      <c r="C11">
        <v>2</v>
      </c>
      <c r="D11" t="s">
        <v>26</v>
      </c>
      <c r="E11" s="61">
        <v>43466</v>
      </c>
    </row>
    <row r="12" spans="1:5" x14ac:dyDescent="0.25">
      <c r="A12">
        <v>11</v>
      </c>
      <c r="B12" t="s">
        <v>23</v>
      </c>
      <c r="C12">
        <v>2</v>
      </c>
      <c r="D12" t="s">
        <v>25</v>
      </c>
      <c r="E12" s="61">
        <v>43466</v>
      </c>
    </row>
    <row r="13" spans="1:5" x14ac:dyDescent="0.25">
      <c r="A13">
        <v>12</v>
      </c>
      <c r="B13" t="s">
        <v>23</v>
      </c>
      <c r="C13">
        <v>2</v>
      </c>
      <c r="D13" t="s">
        <v>27</v>
      </c>
      <c r="E13" s="61">
        <v>43466</v>
      </c>
    </row>
    <row r="14" spans="1:5" x14ac:dyDescent="0.25">
      <c r="A14">
        <v>13</v>
      </c>
      <c r="B14" t="s">
        <v>23</v>
      </c>
      <c r="C14">
        <v>2</v>
      </c>
      <c r="D14" t="s">
        <v>20</v>
      </c>
      <c r="E14" s="61">
        <v>43466</v>
      </c>
    </row>
    <row r="15" spans="1:5" x14ac:dyDescent="0.25">
      <c r="A15">
        <v>14</v>
      </c>
      <c r="B15" t="s">
        <v>23</v>
      </c>
      <c r="C15">
        <v>2</v>
      </c>
      <c r="D15" t="s">
        <v>34</v>
      </c>
      <c r="E15" s="61">
        <v>43466</v>
      </c>
    </row>
    <row r="16" spans="1:5" x14ac:dyDescent="0.25">
      <c r="A16">
        <v>15</v>
      </c>
      <c r="B16" t="s">
        <v>23</v>
      </c>
      <c r="C16">
        <v>2</v>
      </c>
      <c r="D16" t="s">
        <v>4</v>
      </c>
      <c r="E16" s="61">
        <v>43466</v>
      </c>
    </row>
    <row r="17" spans="1:5" x14ac:dyDescent="0.25">
      <c r="A17">
        <v>16</v>
      </c>
      <c r="B17" t="s">
        <v>23</v>
      </c>
      <c r="C17">
        <v>2</v>
      </c>
      <c r="D17" t="s">
        <v>12</v>
      </c>
      <c r="E17" s="61">
        <v>43466</v>
      </c>
    </row>
    <row r="18" spans="1:5" x14ac:dyDescent="0.25">
      <c r="A18">
        <v>17</v>
      </c>
      <c r="B18" t="s">
        <v>23</v>
      </c>
      <c r="C18">
        <v>2</v>
      </c>
      <c r="D18" t="s">
        <v>5</v>
      </c>
      <c r="E18" s="61">
        <v>43466</v>
      </c>
    </row>
    <row r="19" spans="1:5" x14ac:dyDescent="0.25">
      <c r="A19">
        <v>18</v>
      </c>
      <c r="B19" t="s">
        <v>23</v>
      </c>
      <c r="C19">
        <v>2</v>
      </c>
      <c r="D19" t="s">
        <v>12</v>
      </c>
      <c r="E19" s="61">
        <v>43466</v>
      </c>
    </row>
    <row r="20" spans="1:5" x14ac:dyDescent="0.25">
      <c r="A20">
        <v>19</v>
      </c>
      <c r="B20" t="s">
        <v>23</v>
      </c>
      <c r="C20">
        <v>2</v>
      </c>
      <c r="D20" t="s">
        <v>9</v>
      </c>
      <c r="E20" s="61">
        <v>43466</v>
      </c>
    </row>
    <row r="21" spans="1:5" x14ac:dyDescent="0.25">
      <c r="A21">
        <v>20</v>
      </c>
      <c r="B21" t="s">
        <v>23</v>
      </c>
      <c r="C21">
        <v>2</v>
      </c>
      <c r="D21" t="s">
        <v>14</v>
      </c>
      <c r="E21" s="61">
        <v>43466</v>
      </c>
    </row>
    <row r="22" spans="1:5" x14ac:dyDescent="0.25">
      <c r="A22">
        <v>21</v>
      </c>
      <c r="B22" t="s">
        <v>23</v>
      </c>
      <c r="C22">
        <v>2</v>
      </c>
      <c r="D22" t="s">
        <v>11</v>
      </c>
      <c r="E22" s="61">
        <v>43466</v>
      </c>
    </row>
    <row r="23" spans="1:5" x14ac:dyDescent="0.25">
      <c r="A23">
        <v>22</v>
      </c>
      <c r="B23" t="s">
        <v>23</v>
      </c>
      <c r="C23">
        <v>2</v>
      </c>
      <c r="D23" t="s">
        <v>20</v>
      </c>
      <c r="E23" s="61">
        <v>43466</v>
      </c>
    </row>
    <row r="24" spans="1:5" x14ac:dyDescent="0.25">
      <c r="A24">
        <v>23</v>
      </c>
      <c r="B24" t="s">
        <v>23</v>
      </c>
      <c r="C24">
        <v>2</v>
      </c>
      <c r="D24" t="s">
        <v>17</v>
      </c>
      <c r="E24" s="61">
        <v>43466</v>
      </c>
    </row>
    <row r="25" spans="1:5" x14ac:dyDescent="0.25">
      <c r="A25">
        <v>24</v>
      </c>
      <c r="B25" t="s">
        <v>23</v>
      </c>
      <c r="C25">
        <v>2</v>
      </c>
      <c r="D25" t="s">
        <v>3</v>
      </c>
      <c r="E25" s="61">
        <v>43466</v>
      </c>
    </row>
    <row r="26" spans="1:5" ht="30" x14ac:dyDescent="0.25">
      <c r="A26">
        <v>25</v>
      </c>
      <c r="B26" s="49" t="s">
        <v>7</v>
      </c>
      <c r="C26">
        <v>2</v>
      </c>
      <c r="D26" t="s">
        <v>24</v>
      </c>
      <c r="E26" s="61">
        <v>43466</v>
      </c>
    </row>
    <row r="27" spans="1:5" ht="30" x14ac:dyDescent="0.25">
      <c r="A27">
        <v>26</v>
      </c>
      <c r="B27" s="49" t="s">
        <v>7</v>
      </c>
      <c r="C27">
        <v>2</v>
      </c>
      <c r="D27" t="s">
        <v>9</v>
      </c>
      <c r="E27" s="61">
        <v>43466</v>
      </c>
    </row>
    <row r="28" spans="1:5" ht="30" x14ac:dyDescent="0.25">
      <c r="A28">
        <v>27</v>
      </c>
      <c r="B28" s="49" t="s">
        <v>7</v>
      </c>
      <c r="C28">
        <v>2</v>
      </c>
      <c r="D28" t="s">
        <v>35</v>
      </c>
      <c r="E28" s="61">
        <v>43466</v>
      </c>
    </row>
    <row r="29" spans="1:5" ht="30" x14ac:dyDescent="0.25">
      <c r="A29">
        <v>28</v>
      </c>
      <c r="B29" s="49" t="s">
        <v>7</v>
      </c>
      <c r="C29">
        <v>2</v>
      </c>
      <c r="D29" t="s">
        <v>33</v>
      </c>
      <c r="E29" s="61">
        <v>43466</v>
      </c>
    </row>
    <row r="30" spans="1:5" ht="30" x14ac:dyDescent="0.25">
      <c r="A30">
        <v>29</v>
      </c>
      <c r="B30" s="49" t="s">
        <v>7</v>
      </c>
      <c r="C30">
        <v>2</v>
      </c>
      <c r="D30" t="s">
        <v>6</v>
      </c>
      <c r="E30" s="61">
        <v>43466</v>
      </c>
    </row>
    <row r="31" spans="1:5" ht="30" x14ac:dyDescent="0.25">
      <c r="A31">
        <v>30</v>
      </c>
      <c r="B31" s="49" t="s">
        <v>7</v>
      </c>
      <c r="C31">
        <v>2</v>
      </c>
      <c r="D31" t="s">
        <v>13</v>
      </c>
      <c r="E31" s="61">
        <v>43466</v>
      </c>
    </row>
    <row r="32" spans="1:5" ht="30" x14ac:dyDescent="0.25">
      <c r="A32">
        <v>31</v>
      </c>
      <c r="B32" s="49" t="s">
        <v>7</v>
      </c>
      <c r="C32">
        <v>2</v>
      </c>
      <c r="D32" t="s">
        <v>30</v>
      </c>
      <c r="E32" s="61">
        <v>43466</v>
      </c>
    </row>
    <row r="33" spans="1:5" ht="30" x14ac:dyDescent="0.25">
      <c r="A33">
        <v>32</v>
      </c>
      <c r="B33" s="49" t="s">
        <v>7</v>
      </c>
      <c r="C33">
        <v>4</v>
      </c>
      <c r="D33" t="s">
        <v>20</v>
      </c>
      <c r="E33" s="61">
        <v>43466</v>
      </c>
    </row>
    <row r="34" spans="1:5" ht="30" x14ac:dyDescent="0.25">
      <c r="A34">
        <v>33</v>
      </c>
      <c r="B34" s="49" t="s">
        <v>7</v>
      </c>
      <c r="C34">
        <v>4</v>
      </c>
      <c r="D34" t="s">
        <v>19</v>
      </c>
      <c r="E34" s="61">
        <v>43466</v>
      </c>
    </row>
    <row r="35" spans="1:5" ht="30" x14ac:dyDescent="0.25">
      <c r="A35">
        <v>34</v>
      </c>
      <c r="B35" s="49" t="s">
        <v>7</v>
      </c>
      <c r="C35">
        <v>4</v>
      </c>
      <c r="D35" t="s">
        <v>29</v>
      </c>
      <c r="E35" s="61">
        <v>43466</v>
      </c>
    </row>
    <row r="36" spans="1:5" ht="30" x14ac:dyDescent="0.25">
      <c r="A36">
        <v>35</v>
      </c>
      <c r="B36" s="49" t="s">
        <v>7</v>
      </c>
      <c r="C36">
        <v>4</v>
      </c>
      <c r="D36" t="s">
        <v>32</v>
      </c>
      <c r="E36" s="61">
        <v>43466</v>
      </c>
    </row>
    <row r="37" spans="1:5" ht="30" x14ac:dyDescent="0.25">
      <c r="A37">
        <v>36</v>
      </c>
      <c r="B37" s="49" t="s">
        <v>7</v>
      </c>
      <c r="C37">
        <v>4</v>
      </c>
      <c r="D37" t="s">
        <v>4</v>
      </c>
      <c r="E37" s="61">
        <v>43466</v>
      </c>
    </row>
    <row r="38" spans="1:5" ht="30" x14ac:dyDescent="0.25">
      <c r="A38">
        <v>37</v>
      </c>
      <c r="B38" s="49" t="s">
        <v>7</v>
      </c>
      <c r="C38">
        <v>6</v>
      </c>
      <c r="D38" t="s">
        <v>13</v>
      </c>
      <c r="E38" s="61">
        <v>43466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9"/>
  <sheetViews>
    <sheetView topLeftCell="A303" workbookViewId="0">
      <selection activeCell="D321" sqref="D321"/>
    </sheetView>
  </sheetViews>
  <sheetFormatPr defaultRowHeight="15" x14ac:dyDescent="0.25"/>
  <cols>
    <col min="1" max="1" width="22.28515625" style="20" customWidth="1"/>
    <col min="2" max="2" width="38.42578125" style="25" customWidth="1"/>
    <col min="3" max="3" width="15.140625" style="20" customWidth="1"/>
    <col min="4" max="4" width="22.42578125" style="20" customWidth="1"/>
    <col min="5" max="5" width="16.5703125" style="16" customWidth="1"/>
    <col min="9" max="9" width="12.85546875" customWidth="1"/>
    <col min="10" max="10" width="14" customWidth="1"/>
    <col min="11" max="11" width="12.85546875" customWidth="1"/>
    <col min="12" max="12" width="10" customWidth="1"/>
    <col min="13" max="13" width="10.5703125" customWidth="1"/>
    <col min="14" max="14" width="12.140625" customWidth="1"/>
  </cols>
  <sheetData>
    <row r="1" spans="1:5" x14ac:dyDescent="0.25">
      <c r="B1" s="21" t="s">
        <v>57</v>
      </c>
    </row>
    <row r="2" spans="1:5" x14ac:dyDescent="0.25">
      <c r="B2" s="21" t="s">
        <v>22</v>
      </c>
    </row>
    <row r="4" spans="1:5" ht="30.95" customHeight="1" x14ac:dyDescent="0.25">
      <c r="A4" s="12" t="s">
        <v>58</v>
      </c>
      <c r="B4" s="12" t="s">
        <v>59</v>
      </c>
      <c r="C4" s="12" t="s">
        <v>60</v>
      </c>
      <c r="D4" s="12" t="s">
        <v>8</v>
      </c>
      <c r="E4" s="17" t="s">
        <v>0</v>
      </c>
    </row>
    <row r="5" spans="1:5" ht="21" customHeight="1" x14ac:dyDescent="0.25">
      <c r="A5" s="24">
        <v>1</v>
      </c>
      <c r="B5" s="13" t="s">
        <v>23</v>
      </c>
      <c r="C5" s="24">
        <v>2</v>
      </c>
      <c r="D5" s="13" t="s">
        <v>24</v>
      </c>
      <c r="E5" s="26">
        <v>42522</v>
      </c>
    </row>
    <row r="6" spans="1:5" ht="21" customHeight="1" x14ac:dyDescent="0.25">
      <c r="A6" s="24">
        <f>A5+1</f>
        <v>2</v>
      </c>
      <c r="B6" s="13" t="s">
        <v>23</v>
      </c>
      <c r="C6" s="24">
        <v>2</v>
      </c>
      <c r="D6" s="13" t="s">
        <v>2</v>
      </c>
      <c r="E6" s="26">
        <v>42522</v>
      </c>
    </row>
    <row r="7" spans="1:5" ht="21" customHeight="1" x14ac:dyDescent="0.25">
      <c r="A7" s="24">
        <f t="shared" ref="A7:A41" si="0">A6+1</f>
        <v>3</v>
      </c>
      <c r="B7" s="13" t="s">
        <v>23</v>
      </c>
      <c r="C7" s="24">
        <v>2</v>
      </c>
      <c r="D7" s="13" t="s">
        <v>25</v>
      </c>
      <c r="E7" s="26">
        <v>42522</v>
      </c>
    </row>
    <row r="8" spans="1:5" ht="21" customHeight="1" x14ac:dyDescent="0.25">
      <c r="A8" s="24">
        <f t="shared" si="0"/>
        <v>4</v>
      </c>
      <c r="B8" s="13" t="s">
        <v>23</v>
      </c>
      <c r="C8" s="24">
        <v>2</v>
      </c>
      <c r="D8" s="13" t="s">
        <v>20</v>
      </c>
      <c r="E8" s="26">
        <v>42522</v>
      </c>
    </row>
    <row r="9" spans="1:5" ht="21" customHeight="1" x14ac:dyDescent="0.25">
      <c r="A9" s="24">
        <f t="shared" si="0"/>
        <v>5</v>
      </c>
      <c r="B9" s="13" t="s">
        <v>23</v>
      </c>
      <c r="C9" s="24">
        <v>2</v>
      </c>
      <c r="D9" s="13" t="s">
        <v>4</v>
      </c>
      <c r="E9" s="26">
        <v>42522</v>
      </c>
    </row>
    <row r="10" spans="1:5" ht="21" customHeight="1" x14ac:dyDescent="0.25">
      <c r="A10" s="24">
        <f t="shared" si="0"/>
        <v>6</v>
      </c>
      <c r="B10" s="13" t="s">
        <v>23</v>
      </c>
      <c r="C10" s="24">
        <v>2</v>
      </c>
      <c r="D10" s="13" t="s">
        <v>9</v>
      </c>
      <c r="E10" s="26">
        <v>42522</v>
      </c>
    </row>
    <row r="11" spans="1:5" ht="21" customHeight="1" x14ac:dyDescent="0.25">
      <c r="A11" s="24">
        <f t="shared" si="0"/>
        <v>7</v>
      </c>
      <c r="B11" s="13" t="s">
        <v>23</v>
      </c>
      <c r="C11" s="24">
        <v>2</v>
      </c>
      <c r="D11" s="13" t="s">
        <v>26</v>
      </c>
      <c r="E11" s="26">
        <v>42522</v>
      </c>
    </row>
    <row r="12" spans="1:5" ht="21" customHeight="1" x14ac:dyDescent="0.25">
      <c r="A12" s="24">
        <f t="shared" si="0"/>
        <v>8</v>
      </c>
      <c r="B12" s="13" t="s">
        <v>23</v>
      </c>
      <c r="C12" s="24">
        <v>2</v>
      </c>
      <c r="D12" s="13" t="s">
        <v>12</v>
      </c>
      <c r="E12" s="26">
        <v>42522</v>
      </c>
    </row>
    <row r="13" spans="1:5" ht="21" customHeight="1" x14ac:dyDescent="0.25">
      <c r="A13" s="24">
        <f t="shared" si="0"/>
        <v>9</v>
      </c>
      <c r="B13" s="13" t="s">
        <v>23</v>
      </c>
      <c r="C13" s="24">
        <v>2</v>
      </c>
      <c r="D13" s="13" t="s">
        <v>17</v>
      </c>
      <c r="E13" s="26">
        <v>42522</v>
      </c>
    </row>
    <row r="14" spans="1:5" ht="21" customHeight="1" x14ac:dyDescent="0.25">
      <c r="A14" s="24">
        <f t="shared" si="0"/>
        <v>10</v>
      </c>
      <c r="B14" s="13" t="s">
        <v>23</v>
      </c>
      <c r="C14" s="24">
        <v>2</v>
      </c>
      <c r="D14" s="13" t="s">
        <v>12</v>
      </c>
      <c r="E14" s="26">
        <v>42522</v>
      </c>
    </row>
    <row r="15" spans="1:5" ht="21" customHeight="1" x14ac:dyDescent="0.25">
      <c r="A15" s="24">
        <f t="shared" si="0"/>
        <v>11</v>
      </c>
      <c r="B15" s="13" t="s">
        <v>23</v>
      </c>
      <c r="C15" s="24">
        <v>2</v>
      </c>
      <c r="D15" s="13" t="s">
        <v>27</v>
      </c>
      <c r="E15" s="26">
        <v>42522</v>
      </c>
    </row>
    <row r="16" spans="1:5" ht="21" customHeight="1" x14ac:dyDescent="0.25">
      <c r="A16" s="24">
        <f t="shared" si="0"/>
        <v>12</v>
      </c>
      <c r="B16" s="13" t="s">
        <v>23</v>
      </c>
      <c r="C16" s="24">
        <v>2</v>
      </c>
      <c r="D16" s="13" t="s">
        <v>28</v>
      </c>
      <c r="E16" s="26">
        <v>42522</v>
      </c>
    </row>
    <row r="17" spans="1:5" ht="21" customHeight="1" x14ac:dyDescent="0.25">
      <c r="A17" s="24">
        <f t="shared" si="0"/>
        <v>13</v>
      </c>
      <c r="B17" s="13" t="s">
        <v>23</v>
      </c>
      <c r="C17" s="24">
        <v>2</v>
      </c>
      <c r="D17" s="13" t="s">
        <v>13</v>
      </c>
      <c r="E17" s="26">
        <v>42522</v>
      </c>
    </row>
    <row r="18" spans="1:5" ht="21" customHeight="1" x14ac:dyDescent="0.25">
      <c r="A18" s="24">
        <f t="shared" si="0"/>
        <v>14</v>
      </c>
      <c r="B18" s="13" t="s">
        <v>23</v>
      </c>
      <c r="C18" s="24">
        <v>2</v>
      </c>
      <c r="D18" s="13" t="s">
        <v>29</v>
      </c>
      <c r="E18" s="26">
        <v>42522</v>
      </c>
    </row>
    <row r="19" spans="1:5" ht="21" customHeight="1" x14ac:dyDescent="0.25">
      <c r="A19" s="24">
        <f t="shared" si="0"/>
        <v>15</v>
      </c>
      <c r="B19" s="13" t="s">
        <v>23</v>
      </c>
      <c r="C19" s="24">
        <v>2</v>
      </c>
      <c r="D19" s="13" t="s">
        <v>20</v>
      </c>
      <c r="E19" s="26">
        <v>42522</v>
      </c>
    </row>
    <row r="20" spans="1:5" ht="21" customHeight="1" x14ac:dyDescent="0.25">
      <c r="A20" s="24">
        <f t="shared" si="0"/>
        <v>16</v>
      </c>
      <c r="B20" s="13" t="s">
        <v>23</v>
      </c>
      <c r="C20" s="24">
        <v>2</v>
      </c>
      <c r="D20" s="13" t="s">
        <v>5</v>
      </c>
      <c r="E20" s="26">
        <v>42522</v>
      </c>
    </row>
    <row r="21" spans="1:5" ht="21" customHeight="1" x14ac:dyDescent="0.25">
      <c r="A21" s="24">
        <f t="shared" si="0"/>
        <v>17</v>
      </c>
      <c r="B21" s="13" t="s">
        <v>23</v>
      </c>
      <c r="C21" s="24">
        <v>2</v>
      </c>
      <c r="D21" s="13" t="s">
        <v>30</v>
      </c>
      <c r="E21" s="26">
        <v>42522</v>
      </c>
    </row>
    <row r="22" spans="1:5" ht="21" customHeight="1" x14ac:dyDescent="0.25">
      <c r="A22" s="24">
        <f t="shared" si="0"/>
        <v>18</v>
      </c>
      <c r="B22" s="13" t="s">
        <v>23</v>
      </c>
      <c r="C22" s="24">
        <v>2</v>
      </c>
      <c r="D22" s="13" t="s">
        <v>20</v>
      </c>
      <c r="E22" s="26">
        <v>42522</v>
      </c>
    </row>
    <row r="23" spans="1:5" ht="21" customHeight="1" x14ac:dyDescent="0.25">
      <c r="A23" s="24">
        <f t="shared" si="0"/>
        <v>19</v>
      </c>
      <c r="B23" s="13" t="s">
        <v>23</v>
      </c>
      <c r="C23" s="24">
        <v>2</v>
      </c>
      <c r="D23" s="13" t="s">
        <v>11</v>
      </c>
      <c r="E23" s="26">
        <v>42522</v>
      </c>
    </row>
    <row r="24" spans="1:5" ht="21" customHeight="1" x14ac:dyDescent="0.25">
      <c r="A24" s="24">
        <f t="shared" si="0"/>
        <v>20</v>
      </c>
      <c r="B24" s="13" t="s">
        <v>23</v>
      </c>
      <c r="C24" s="24">
        <v>2</v>
      </c>
      <c r="D24" s="13" t="s">
        <v>13</v>
      </c>
      <c r="E24" s="26">
        <v>42522</v>
      </c>
    </row>
    <row r="25" spans="1:5" ht="21" customHeight="1" x14ac:dyDescent="0.25">
      <c r="A25" s="24">
        <f t="shared" si="0"/>
        <v>21</v>
      </c>
      <c r="B25" s="13" t="s">
        <v>23</v>
      </c>
      <c r="C25" s="24">
        <v>2</v>
      </c>
      <c r="D25" s="13" t="s">
        <v>6</v>
      </c>
      <c r="E25" s="26">
        <v>42522</v>
      </c>
    </row>
    <row r="26" spans="1:5" ht="21" customHeight="1" x14ac:dyDescent="0.25">
      <c r="A26" s="24">
        <f t="shared" si="0"/>
        <v>22</v>
      </c>
      <c r="B26" s="13" t="s">
        <v>23</v>
      </c>
      <c r="C26" s="24">
        <v>2</v>
      </c>
      <c r="D26" s="13" t="s">
        <v>3</v>
      </c>
      <c r="E26" s="26">
        <v>42522</v>
      </c>
    </row>
    <row r="27" spans="1:5" ht="21" customHeight="1" x14ac:dyDescent="0.25">
      <c r="A27" s="24">
        <f t="shared" si="0"/>
        <v>23</v>
      </c>
      <c r="B27" s="13" t="s">
        <v>23</v>
      </c>
      <c r="C27" s="24">
        <v>2</v>
      </c>
      <c r="D27" s="13" t="s">
        <v>12</v>
      </c>
      <c r="E27" s="26">
        <v>42522</v>
      </c>
    </row>
    <row r="28" spans="1:5" ht="21" customHeight="1" x14ac:dyDescent="0.25">
      <c r="A28" s="24">
        <f t="shared" si="0"/>
        <v>24</v>
      </c>
      <c r="B28" s="13" t="s">
        <v>23</v>
      </c>
      <c r="C28" s="24">
        <v>2</v>
      </c>
      <c r="D28" s="13" t="s">
        <v>31</v>
      </c>
      <c r="E28" s="26">
        <v>42522</v>
      </c>
    </row>
    <row r="29" spans="1:5" ht="21" customHeight="1" x14ac:dyDescent="0.25">
      <c r="A29" s="24">
        <f t="shared" si="0"/>
        <v>25</v>
      </c>
      <c r="B29" s="16" t="s">
        <v>7</v>
      </c>
      <c r="C29" s="24">
        <v>2</v>
      </c>
      <c r="D29" s="13" t="s">
        <v>4</v>
      </c>
      <c r="E29" s="26">
        <v>42522</v>
      </c>
    </row>
    <row r="30" spans="1:5" ht="21" customHeight="1" x14ac:dyDescent="0.25">
      <c r="A30" s="24">
        <f t="shared" si="0"/>
        <v>26</v>
      </c>
      <c r="B30" s="16" t="s">
        <v>7</v>
      </c>
      <c r="C30" s="24">
        <v>2</v>
      </c>
      <c r="D30" s="13" t="s">
        <v>32</v>
      </c>
      <c r="E30" s="26">
        <v>42522</v>
      </c>
    </row>
    <row r="31" spans="1:5" ht="21" customHeight="1" x14ac:dyDescent="0.25">
      <c r="A31" s="24">
        <f t="shared" si="0"/>
        <v>27</v>
      </c>
      <c r="B31" s="16" t="s">
        <v>7</v>
      </c>
      <c r="C31" s="24">
        <v>2</v>
      </c>
      <c r="D31" s="13" t="s">
        <v>9</v>
      </c>
      <c r="E31" s="26">
        <v>42522</v>
      </c>
    </row>
    <row r="32" spans="1:5" ht="21" customHeight="1" x14ac:dyDescent="0.25">
      <c r="A32" s="24">
        <f t="shared" si="0"/>
        <v>28</v>
      </c>
      <c r="B32" s="16" t="s">
        <v>7</v>
      </c>
      <c r="C32" s="24">
        <v>2</v>
      </c>
      <c r="D32" s="13" t="s">
        <v>20</v>
      </c>
      <c r="E32" s="26">
        <v>42522</v>
      </c>
    </row>
    <row r="33" spans="1:5" ht="21" customHeight="1" x14ac:dyDescent="0.25">
      <c r="A33" s="24">
        <f t="shared" si="0"/>
        <v>29</v>
      </c>
      <c r="B33" s="16" t="s">
        <v>7</v>
      </c>
      <c r="C33" s="24">
        <v>2</v>
      </c>
      <c r="D33" s="13" t="s">
        <v>33</v>
      </c>
      <c r="E33" s="26">
        <v>42522</v>
      </c>
    </row>
    <row r="34" spans="1:5" ht="21" customHeight="1" x14ac:dyDescent="0.25">
      <c r="A34" s="24">
        <f t="shared" si="0"/>
        <v>30</v>
      </c>
      <c r="B34" s="16" t="s">
        <v>7</v>
      </c>
      <c r="C34" s="24">
        <v>2</v>
      </c>
      <c r="D34" s="13" t="s">
        <v>34</v>
      </c>
      <c r="E34" s="26">
        <v>42522</v>
      </c>
    </row>
    <row r="35" spans="1:5" ht="21" customHeight="1" x14ac:dyDescent="0.25">
      <c r="A35" s="24">
        <f t="shared" si="0"/>
        <v>31</v>
      </c>
      <c r="B35" s="16" t="s">
        <v>7</v>
      </c>
      <c r="C35" s="24">
        <v>2</v>
      </c>
      <c r="D35" s="13" t="s">
        <v>11</v>
      </c>
      <c r="E35" s="26">
        <v>42522</v>
      </c>
    </row>
    <row r="36" spans="1:5" ht="21" customHeight="1" x14ac:dyDescent="0.25">
      <c r="A36" s="24">
        <f t="shared" si="0"/>
        <v>32</v>
      </c>
      <c r="B36" s="16" t="s">
        <v>7</v>
      </c>
      <c r="C36" s="24">
        <v>2</v>
      </c>
      <c r="D36" s="13" t="s">
        <v>14</v>
      </c>
      <c r="E36" s="26">
        <v>42522</v>
      </c>
    </row>
    <row r="37" spans="1:5" ht="21" customHeight="1" x14ac:dyDescent="0.25">
      <c r="A37" s="24">
        <f t="shared" si="0"/>
        <v>33</v>
      </c>
      <c r="B37" s="16" t="s">
        <v>7</v>
      </c>
      <c r="C37" s="24">
        <v>4</v>
      </c>
      <c r="D37" s="13" t="s">
        <v>19</v>
      </c>
      <c r="E37" s="26">
        <v>42522</v>
      </c>
    </row>
    <row r="38" spans="1:5" ht="21" customHeight="1" x14ac:dyDescent="0.25">
      <c r="A38" s="24">
        <f t="shared" si="0"/>
        <v>34</v>
      </c>
      <c r="B38" s="16" t="s">
        <v>7</v>
      </c>
      <c r="C38" s="24">
        <v>4</v>
      </c>
      <c r="D38" s="13" t="s">
        <v>6</v>
      </c>
      <c r="E38" s="26">
        <v>42522</v>
      </c>
    </row>
    <row r="39" spans="1:5" ht="21" customHeight="1" x14ac:dyDescent="0.25">
      <c r="A39" s="24">
        <f t="shared" si="0"/>
        <v>35</v>
      </c>
      <c r="B39" s="16" t="s">
        <v>7</v>
      </c>
      <c r="C39" s="24">
        <v>4</v>
      </c>
      <c r="D39" s="13" t="s">
        <v>32</v>
      </c>
      <c r="E39" s="26">
        <v>42522</v>
      </c>
    </row>
    <row r="40" spans="1:5" ht="21" customHeight="1" x14ac:dyDescent="0.25">
      <c r="A40" s="24">
        <f t="shared" si="0"/>
        <v>36</v>
      </c>
      <c r="B40" s="16" t="s">
        <v>7</v>
      </c>
      <c r="C40" s="24">
        <v>4</v>
      </c>
      <c r="D40" s="13" t="s">
        <v>20</v>
      </c>
      <c r="E40" s="26">
        <v>42522</v>
      </c>
    </row>
    <row r="41" spans="1:5" ht="21" customHeight="1" x14ac:dyDescent="0.25">
      <c r="A41" s="24">
        <f t="shared" si="0"/>
        <v>37</v>
      </c>
      <c r="B41" s="16" t="s">
        <v>7</v>
      </c>
      <c r="C41" s="24">
        <v>6</v>
      </c>
      <c r="D41" s="13" t="s">
        <v>3</v>
      </c>
      <c r="E41" s="26">
        <v>42522</v>
      </c>
    </row>
    <row r="42" spans="1:5" ht="21" customHeight="1" x14ac:dyDescent="0.25">
      <c r="A42" s="24">
        <v>1</v>
      </c>
      <c r="B42" s="13" t="s">
        <v>23</v>
      </c>
      <c r="C42" s="24">
        <v>2</v>
      </c>
      <c r="D42" s="13" t="s">
        <v>10</v>
      </c>
      <c r="E42" s="26">
        <v>42583</v>
      </c>
    </row>
    <row r="43" spans="1:5" ht="21" customHeight="1" x14ac:dyDescent="0.25">
      <c r="A43" s="24">
        <v>2</v>
      </c>
      <c r="B43" s="13" t="s">
        <v>23</v>
      </c>
      <c r="C43" s="24">
        <v>2</v>
      </c>
      <c r="D43" s="13" t="s">
        <v>32</v>
      </c>
      <c r="E43" s="26">
        <v>42583</v>
      </c>
    </row>
    <row r="44" spans="1:5" ht="21" customHeight="1" x14ac:dyDescent="0.25">
      <c r="A44" s="24">
        <v>3</v>
      </c>
      <c r="B44" s="13" t="s">
        <v>23</v>
      </c>
      <c r="C44" s="24">
        <v>2</v>
      </c>
      <c r="D44" s="13" t="s">
        <v>3</v>
      </c>
      <c r="E44" s="26">
        <v>42583</v>
      </c>
    </row>
    <row r="45" spans="1:5" ht="21" customHeight="1" x14ac:dyDescent="0.25">
      <c r="A45" s="24">
        <v>4</v>
      </c>
      <c r="B45" s="13" t="s">
        <v>23</v>
      </c>
      <c r="C45" s="24">
        <v>2</v>
      </c>
      <c r="D45" s="13" t="s">
        <v>17</v>
      </c>
      <c r="E45" s="26">
        <v>42583</v>
      </c>
    </row>
    <row r="46" spans="1:5" ht="21" customHeight="1" x14ac:dyDescent="0.25">
      <c r="A46" s="24">
        <v>5</v>
      </c>
      <c r="B46" s="13" t="s">
        <v>23</v>
      </c>
      <c r="C46" s="24">
        <v>2</v>
      </c>
      <c r="D46" s="13" t="s">
        <v>11</v>
      </c>
      <c r="E46" s="26">
        <v>42583</v>
      </c>
    </row>
    <row r="47" spans="1:5" ht="21" customHeight="1" x14ac:dyDescent="0.25">
      <c r="A47" s="24">
        <v>6</v>
      </c>
      <c r="B47" s="13" t="s">
        <v>23</v>
      </c>
      <c r="C47" s="24">
        <v>2</v>
      </c>
      <c r="D47" s="13" t="s">
        <v>3</v>
      </c>
      <c r="E47" s="26">
        <v>42583</v>
      </c>
    </row>
    <row r="48" spans="1:5" ht="21" customHeight="1" x14ac:dyDescent="0.25">
      <c r="A48" s="24">
        <v>7</v>
      </c>
      <c r="B48" s="13" t="s">
        <v>23</v>
      </c>
      <c r="C48" s="24">
        <v>2</v>
      </c>
      <c r="D48" s="13" t="s">
        <v>27</v>
      </c>
      <c r="E48" s="26">
        <v>42583</v>
      </c>
    </row>
    <row r="49" spans="1:5" ht="21" customHeight="1" x14ac:dyDescent="0.25">
      <c r="A49" s="24">
        <v>8</v>
      </c>
      <c r="B49" s="13" t="s">
        <v>23</v>
      </c>
      <c r="C49" s="24">
        <v>2</v>
      </c>
      <c r="D49" s="13" t="s">
        <v>1</v>
      </c>
      <c r="E49" s="26">
        <v>42583</v>
      </c>
    </row>
    <row r="50" spans="1:5" ht="21" customHeight="1" x14ac:dyDescent="0.25">
      <c r="A50" s="24">
        <v>9</v>
      </c>
      <c r="B50" s="13" t="s">
        <v>23</v>
      </c>
      <c r="C50" s="24">
        <v>2</v>
      </c>
      <c r="D50" s="13" t="s">
        <v>6</v>
      </c>
      <c r="E50" s="26">
        <v>42583</v>
      </c>
    </row>
    <row r="51" spans="1:5" ht="21" customHeight="1" x14ac:dyDescent="0.25">
      <c r="A51" s="24">
        <v>10</v>
      </c>
      <c r="B51" s="13" t="s">
        <v>23</v>
      </c>
      <c r="C51" s="24">
        <v>2</v>
      </c>
      <c r="D51" s="13" t="s">
        <v>13</v>
      </c>
      <c r="E51" s="26">
        <v>42583</v>
      </c>
    </row>
    <row r="52" spans="1:5" ht="21" customHeight="1" x14ac:dyDescent="0.25">
      <c r="A52" s="24">
        <v>11</v>
      </c>
      <c r="B52" s="13" t="s">
        <v>23</v>
      </c>
      <c r="C52" s="24">
        <v>2</v>
      </c>
      <c r="D52" s="13" t="s">
        <v>29</v>
      </c>
      <c r="E52" s="26">
        <v>42583</v>
      </c>
    </row>
    <row r="53" spans="1:5" ht="21" customHeight="1" x14ac:dyDescent="0.25">
      <c r="A53" s="24">
        <v>12</v>
      </c>
      <c r="B53" s="13" t="s">
        <v>23</v>
      </c>
      <c r="C53" s="24">
        <v>2</v>
      </c>
      <c r="D53" s="13" t="s">
        <v>32</v>
      </c>
      <c r="E53" s="26">
        <v>42583</v>
      </c>
    </row>
    <row r="54" spans="1:5" ht="21" customHeight="1" x14ac:dyDescent="0.25">
      <c r="A54" s="24">
        <v>13</v>
      </c>
      <c r="B54" s="13" t="s">
        <v>23</v>
      </c>
      <c r="C54" s="24">
        <v>2</v>
      </c>
      <c r="D54" s="13" t="s">
        <v>15</v>
      </c>
      <c r="E54" s="26">
        <v>42583</v>
      </c>
    </row>
    <row r="55" spans="1:5" ht="21" customHeight="1" x14ac:dyDescent="0.25">
      <c r="A55" s="24">
        <v>14</v>
      </c>
      <c r="B55" s="13" t="s">
        <v>23</v>
      </c>
      <c r="C55" s="24">
        <v>2</v>
      </c>
      <c r="D55" s="13" t="s">
        <v>5</v>
      </c>
      <c r="E55" s="26">
        <v>42583</v>
      </c>
    </row>
    <row r="56" spans="1:5" ht="21" customHeight="1" x14ac:dyDescent="0.25">
      <c r="A56" s="24">
        <v>15</v>
      </c>
      <c r="B56" s="13" t="s">
        <v>23</v>
      </c>
      <c r="C56" s="24">
        <v>2</v>
      </c>
      <c r="D56" s="13" t="s">
        <v>11</v>
      </c>
      <c r="E56" s="26">
        <v>42583</v>
      </c>
    </row>
    <row r="57" spans="1:5" ht="21" customHeight="1" x14ac:dyDescent="0.25">
      <c r="A57" s="24">
        <v>16</v>
      </c>
      <c r="B57" s="13" t="s">
        <v>23</v>
      </c>
      <c r="C57" s="24">
        <v>2</v>
      </c>
      <c r="D57" s="13" t="s">
        <v>30</v>
      </c>
      <c r="E57" s="26">
        <v>42583</v>
      </c>
    </row>
    <row r="58" spans="1:5" ht="21" customHeight="1" x14ac:dyDescent="0.25">
      <c r="A58" s="24">
        <v>17</v>
      </c>
      <c r="B58" s="13" t="s">
        <v>23</v>
      </c>
      <c r="C58" s="24">
        <v>2</v>
      </c>
      <c r="D58" s="13" t="s">
        <v>4</v>
      </c>
      <c r="E58" s="26">
        <v>42583</v>
      </c>
    </row>
    <row r="59" spans="1:5" ht="21" customHeight="1" x14ac:dyDescent="0.25">
      <c r="A59" s="24">
        <v>18</v>
      </c>
      <c r="B59" s="13" t="s">
        <v>23</v>
      </c>
      <c r="C59" s="24">
        <v>2</v>
      </c>
      <c r="D59" s="13" t="s">
        <v>12</v>
      </c>
      <c r="E59" s="26">
        <v>42583</v>
      </c>
    </row>
    <row r="60" spans="1:5" ht="21" customHeight="1" x14ac:dyDescent="0.25">
      <c r="A60" s="24">
        <v>19</v>
      </c>
      <c r="B60" s="13" t="s">
        <v>23</v>
      </c>
      <c r="C60" s="24">
        <v>2</v>
      </c>
      <c r="D60" s="13" t="s">
        <v>34</v>
      </c>
      <c r="E60" s="26">
        <v>42583</v>
      </c>
    </row>
    <row r="61" spans="1:5" ht="21" customHeight="1" x14ac:dyDescent="0.25">
      <c r="A61" s="24">
        <v>20</v>
      </c>
      <c r="B61" s="13" t="s">
        <v>23</v>
      </c>
      <c r="C61" s="24">
        <v>2</v>
      </c>
      <c r="D61" s="13" t="s">
        <v>35</v>
      </c>
      <c r="E61" s="26">
        <v>42583</v>
      </c>
    </row>
    <row r="62" spans="1:5" ht="21" customHeight="1" x14ac:dyDescent="0.25">
      <c r="A62" s="24">
        <v>21</v>
      </c>
      <c r="B62" s="13" t="s">
        <v>23</v>
      </c>
      <c r="C62" s="24">
        <v>2</v>
      </c>
      <c r="D62" s="13" t="s">
        <v>9</v>
      </c>
      <c r="E62" s="26">
        <v>42583</v>
      </c>
    </row>
    <row r="63" spans="1:5" ht="21" customHeight="1" x14ac:dyDescent="0.25">
      <c r="A63" s="24">
        <v>22</v>
      </c>
      <c r="B63" s="13" t="s">
        <v>23</v>
      </c>
      <c r="C63" s="24">
        <v>2</v>
      </c>
      <c r="D63" s="13" t="s">
        <v>6</v>
      </c>
      <c r="E63" s="26">
        <v>42583</v>
      </c>
    </row>
    <row r="64" spans="1:5" ht="21" customHeight="1" x14ac:dyDescent="0.25">
      <c r="A64" s="24">
        <v>23</v>
      </c>
      <c r="B64" s="13" t="s">
        <v>23</v>
      </c>
      <c r="C64" s="24">
        <v>2</v>
      </c>
      <c r="D64" s="13" t="s">
        <v>19</v>
      </c>
      <c r="E64" s="26">
        <v>42583</v>
      </c>
    </row>
    <row r="65" spans="1:5" ht="21" customHeight="1" x14ac:dyDescent="0.25">
      <c r="A65" s="24">
        <v>24</v>
      </c>
      <c r="B65" s="13" t="s">
        <v>23</v>
      </c>
      <c r="C65" s="24">
        <v>2</v>
      </c>
      <c r="D65" s="13" t="s">
        <v>12</v>
      </c>
      <c r="E65" s="26">
        <v>42583</v>
      </c>
    </row>
    <row r="66" spans="1:5" ht="21" customHeight="1" x14ac:dyDescent="0.25">
      <c r="A66" s="24">
        <v>25</v>
      </c>
      <c r="B66" s="13" t="s">
        <v>7</v>
      </c>
      <c r="C66" s="24">
        <v>2</v>
      </c>
      <c r="D66" s="13" t="s">
        <v>16</v>
      </c>
      <c r="E66" s="26">
        <v>42583</v>
      </c>
    </row>
    <row r="67" spans="1:5" ht="21" customHeight="1" x14ac:dyDescent="0.25">
      <c r="A67" s="24">
        <v>26</v>
      </c>
      <c r="B67" s="13" t="s">
        <v>7</v>
      </c>
      <c r="C67" s="24">
        <v>2</v>
      </c>
      <c r="D67" s="13" t="s">
        <v>24</v>
      </c>
      <c r="E67" s="26">
        <v>42583</v>
      </c>
    </row>
    <row r="68" spans="1:5" ht="21" customHeight="1" x14ac:dyDescent="0.25">
      <c r="A68" s="24">
        <v>27</v>
      </c>
      <c r="B68" s="13" t="s">
        <v>7</v>
      </c>
      <c r="C68" s="24">
        <v>2</v>
      </c>
      <c r="D68" s="13" t="s">
        <v>25</v>
      </c>
      <c r="E68" s="26">
        <v>42583</v>
      </c>
    </row>
    <row r="69" spans="1:5" ht="21" customHeight="1" x14ac:dyDescent="0.25">
      <c r="A69" s="24">
        <v>28</v>
      </c>
      <c r="B69" s="13" t="s">
        <v>7</v>
      </c>
      <c r="C69" s="24">
        <v>2</v>
      </c>
      <c r="D69" s="13" t="s">
        <v>36</v>
      </c>
      <c r="E69" s="26">
        <v>42583</v>
      </c>
    </row>
    <row r="70" spans="1:5" ht="21" customHeight="1" x14ac:dyDescent="0.25">
      <c r="A70" s="24">
        <v>29</v>
      </c>
      <c r="B70" s="13" t="s">
        <v>7</v>
      </c>
      <c r="C70" s="24">
        <v>2</v>
      </c>
      <c r="D70" s="13" t="s">
        <v>32</v>
      </c>
      <c r="E70" s="26">
        <v>42583</v>
      </c>
    </row>
    <row r="71" spans="1:5" ht="21" customHeight="1" x14ac:dyDescent="0.25">
      <c r="A71" s="24">
        <v>30</v>
      </c>
      <c r="B71" s="13" t="s">
        <v>7</v>
      </c>
      <c r="C71" s="24">
        <v>2</v>
      </c>
      <c r="D71" s="13" t="s">
        <v>20</v>
      </c>
      <c r="E71" s="26">
        <v>42583</v>
      </c>
    </row>
    <row r="72" spans="1:5" ht="21" customHeight="1" x14ac:dyDescent="0.25">
      <c r="A72" s="24">
        <v>31</v>
      </c>
      <c r="B72" s="13" t="s">
        <v>7</v>
      </c>
      <c r="C72" s="24">
        <v>2</v>
      </c>
      <c r="D72" s="13" t="s">
        <v>13</v>
      </c>
      <c r="E72" s="26">
        <v>42583</v>
      </c>
    </row>
    <row r="73" spans="1:5" ht="21" customHeight="1" x14ac:dyDescent="0.25">
      <c r="A73" s="24">
        <v>32</v>
      </c>
      <c r="B73" s="13" t="s">
        <v>7</v>
      </c>
      <c r="C73" s="24">
        <v>2</v>
      </c>
      <c r="D73" s="13" t="s">
        <v>27</v>
      </c>
      <c r="E73" s="26">
        <v>42583</v>
      </c>
    </row>
    <row r="74" spans="1:5" ht="21" customHeight="1" x14ac:dyDescent="0.25">
      <c r="A74" s="24">
        <v>33</v>
      </c>
      <c r="B74" s="13" t="s">
        <v>7</v>
      </c>
      <c r="C74" s="24">
        <v>4</v>
      </c>
      <c r="D74" s="13" t="s">
        <v>9</v>
      </c>
      <c r="E74" s="26">
        <v>42583</v>
      </c>
    </row>
    <row r="75" spans="1:5" ht="21" customHeight="1" x14ac:dyDescent="0.25">
      <c r="A75" s="24">
        <v>34</v>
      </c>
      <c r="B75" s="13" t="s">
        <v>7</v>
      </c>
      <c r="C75" s="24">
        <v>4</v>
      </c>
      <c r="D75" s="13" t="s">
        <v>14</v>
      </c>
      <c r="E75" s="26">
        <v>42583</v>
      </c>
    </row>
    <row r="76" spans="1:5" ht="21" customHeight="1" x14ac:dyDescent="0.25">
      <c r="A76" s="24">
        <v>35</v>
      </c>
      <c r="B76" s="13" t="s">
        <v>7</v>
      </c>
      <c r="C76" s="24">
        <v>4</v>
      </c>
      <c r="D76" s="13" t="s">
        <v>4</v>
      </c>
      <c r="E76" s="26">
        <v>42583</v>
      </c>
    </row>
    <row r="77" spans="1:5" ht="21" customHeight="1" x14ac:dyDescent="0.25">
      <c r="A77" s="24">
        <v>36</v>
      </c>
      <c r="B77" s="13" t="s">
        <v>7</v>
      </c>
      <c r="C77" s="24">
        <v>4</v>
      </c>
      <c r="D77" s="13" t="s">
        <v>32</v>
      </c>
      <c r="E77" s="26">
        <v>42583</v>
      </c>
    </row>
    <row r="78" spans="1:5" ht="21" customHeight="1" x14ac:dyDescent="0.25">
      <c r="A78" s="24">
        <v>37</v>
      </c>
      <c r="B78" s="13" t="s">
        <v>7</v>
      </c>
      <c r="C78" s="24">
        <v>6</v>
      </c>
      <c r="D78" s="13" t="s">
        <v>12</v>
      </c>
      <c r="E78" s="26">
        <v>42583</v>
      </c>
    </row>
    <row r="79" spans="1:5" ht="21" customHeight="1" x14ac:dyDescent="0.25">
      <c r="A79" s="24">
        <v>1</v>
      </c>
      <c r="B79" s="13" t="s">
        <v>23</v>
      </c>
      <c r="C79" s="24">
        <v>2</v>
      </c>
      <c r="D79" s="13" t="s">
        <v>5</v>
      </c>
      <c r="E79" s="18">
        <v>42736</v>
      </c>
    </row>
    <row r="80" spans="1:5" ht="21" customHeight="1" x14ac:dyDescent="0.25">
      <c r="A80" s="24">
        <v>2</v>
      </c>
      <c r="B80" s="13" t="s">
        <v>23</v>
      </c>
      <c r="C80" s="24">
        <v>2</v>
      </c>
      <c r="D80" s="13" t="s">
        <v>2</v>
      </c>
      <c r="E80" s="18">
        <v>42736</v>
      </c>
    </row>
    <row r="81" spans="1:5" ht="21" customHeight="1" x14ac:dyDescent="0.25">
      <c r="A81" s="24">
        <v>3</v>
      </c>
      <c r="B81" s="13" t="s">
        <v>23</v>
      </c>
      <c r="C81" s="24">
        <v>2</v>
      </c>
      <c r="D81" s="13" t="s">
        <v>11</v>
      </c>
      <c r="E81" s="18">
        <v>42736</v>
      </c>
    </row>
    <row r="82" spans="1:5" ht="21" customHeight="1" x14ac:dyDescent="0.25">
      <c r="A82" s="24">
        <v>4</v>
      </c>
      <c r="B82" s="13" t="s">
        <v>23</v>
      </c>
      <c r="C82" s="24">
        <v>2</v>
      </c>
      <c r="D82" s="13" t="s">
        <v>36</v>
      </c>
      <c r="E82" s="18">
        <v>42736</v>
      </c>
    </row>
    <row r="83" spans="1:5" ht="21" customHeight="1" x14ac:dyDescent="0.25">
      <c r="A83" s="24">
        <v>5</v>
      </c>
      <c r="B83" s="13" t="s">
        <v>23</v>
      </c>
      <c r="C83" s="24">
        <v>2</v>
      </c>
      <c r="D83" s="13" t="s">
        <v>19</v>
      </c>
      <c r="E83" s="18">
        <v>42736</v>
      </c>
    </row>
    <row r="84" spans="1:5" ht="21" customHeight="1" x14ac:dyDescent="0.25">
      <c r="A84" s="24">
        <v>6</v>
      </c>
      <c r="B84" s="13" t="s">
        <v>23</v>
      </c>
      <c r="C84" s="24">
        <v>2</v>
      </c>
      <c r="D84" s="13" t="s">
        <v>32</v>
      </c>
      <c r="E84" s="18">
        <v>42736</v>
      </c>
    </row>
    <row r="85" spans="1:5" ht="21" customHeight="1" x14ac:dyDescent="0.25">
      <c r="A85" s="24">
        <v>7</v>
      </c>
      <c r="B85" s="13" t="s">
        <v>23</v>
      </c>
      <c r="C85" s="24">
        <v>2</v>
      </c>
      <c r="D85" s="13" t="s">
        <v>24</v>
      </c>
      <c r="E85" s="18">
        <v>42736</v>
      </c>
    </row>
    <row r="86" spans="1:5" ht="21" customHeight="1" x14ac:dyDescent="0.25">
      <c r="A86" s="24">
        <v>8</v>
      </c>
      <c r="B86" s="13" t="s">
        <v>23</v>
      </c>
      <c r="C86" s="24">
        <v>2</v>
      </c>
      <c r="D86" s="13" t="s">
        <v>5</v>
      </c>
      <c r="E86" s="18">
        <v>42736</v>
      </c>
    </row>
    <row r="87" spans="1:5" ht="21" customHeight="1" x14ac:dyDescent="0.25">
      <c r="A87" s="24">
        <v>9</v>
      </c>
      <c r="B87" s="13" t="s">
        <v>23</v>
      </c>
      <c r="C87" s="24">
        <v>2</v>
      </c>
      <c r="D87" s="13" t="s">
        <v>32</v>
      </c>
      <c r="E87" s="18">
        <v>42736</v>
      </c>
    </row>
    <row r="88" spans="1:5" ht="21" customHeight="1" x14ac:dyDescent="0.25">
      <c r="A88" s="24">
        <v>10</v>
      </c>
      <c r="B88" s="13" t="s">
        <v>23</v>
      </c>
      <c r="C88" s="24">
        <v>2</v>
      </c>
      <c r="D88" s="13" t="s">
        <v>12</v>
      </c>
      <c r="E88" s="18">
        <v>42736</v>
      </c>
    </row>
    <row r="89" spans="1:5" ht="21" customHeight="1" x14ac:dyDescent="0.25">
      <c r="A89" s="24">
        <v>11</v>
      </c>
      <c r="B89" s="13" t="s">
        <v>23</v>
      </c>
      <c r="C89" s="24">
        <v>2</v>
      </c>
      <c r="D89" s="13" t="s">
        <v>10</v>
      </c>
      <c r="E89" s="18">
        <v>42736</v>
      </c>
    </row>
    <row r="90" spans="1:5" ht="21" customHeight="1" x14ac:dyDescent="0.25">
      <c r="A90" s="24">
        <v>12</v>
      </c>
      <c r="B90" s="13" t="s">
        <v>23</v>
      </c>
      <c r="C90" s="24">
        <v>2</v>
      </c>
      <c r="D90" s="13" t="s">
        <v>3</v>
      </c>
      <c r="E90" s="18">
        <v>42736</v>
      </c>
    </row>
    <row r="91" spans="1:5" ht="21" customHeight="1" x14ac:dyDescent="0.25">
      <c r="A91" s="24">
        <v>13</v>
      </c>
      <c r="B91" s="13" t="s">
        <v>23</v>
      </c>
      <c r="C91" s="24">
        <v>2</v>
      </c>
      <c r="D91" s="13" t="s">
        <v>18</v>
      </c>
      <c r="E91" s="18">
        <v>42736</v>
      </c>
    </row>
    <row r="92" spans="1:5" ht="21" customHeight="1" x14ac:dyDescent="0.25">
      <c r="A92" s="24">
        <v>14</v>
      </c>
      <c r="B92" s="13" t="s">
        <v>23</v>
      </c>
      <c r="C92" s="24">
        <v>2</v>
      </c>
      <c r="D92" s="13" t="s">
        <v>12</v>
      </c>
      <c r="E92" s="18">
        <v>42736</v>
      </c>
    </row>
    <row r="93" spans="1:5" ht="21" customHeight="1" x14ac:dyDescent="0.25">
      <c r="A93" s="24">
        <v>15</v>
      </c>
      <c r="B93" s="13" t="s">
        <v>23</v>
      </c>
      <c r="C93" s="24">
        <v>2</v>
      </c>
      <c r="D93" s="13" t="s">
        <v>13</v>
      </c>
      <c r="E93" s="18">
        <v>42736</v>
      </c>
    </row>
    <row r="94" spans="1:5" ht="21" customHeight="1" x14ac:dyDescent="0.25">
      <c r="A94" s="24">
        <v>16</v>
      </c>
      <c r="B94" s="13" t="s">
        <v>23</v>
      </c>
      <c r="C94" s="24">
        <v>2</v>
      </c>
      <c r="D94" s="13" t="s">
        <v>3</v>
      </c>
      <c r="E94" s="18">
        <v>42736</v>
      </c>
    </row>
    <row r="95" spans="1:5" ht="21" customHeight="1" x14ac:dyDescent="0.25">
      <c r="A95" s="24">
        <v>17</v>
      </c>
      <c r="B95" s="13" t="s">
        <v>23</v>
      </c>
      <c r="C95" s="24">
        <v>2</v>
      </c>
      <c r="D95" s="13" t="s">
        <v>4</v>
      </c>
      <c r="E95" s="18">
        <v>42736</v>
      </c>
    </row>
    <row r="96" spans="1:5" ht="21" customHeight="1" x14ac:dyDescent="0.25">
      <c r="A96" s="24">
        <v>18</v>
      </c>
      <c r="B96" s="13" t="s">
        <v>23</v>
      </c>
      <c r="C96" s="24">
        <v>2</v>
      </c>
      <c r="D96" s="13" t="s">
        <v>32</v>
      </c>
      <c r="E96" s="18">
        <v>42736</v>
      </c>
    </row>
    <row r="97" spans="1:5" ht="21" customHeight="1" x14ac:dyDescent="0.25">
      <c r="A97" s="24">
        <v>19</v>
      </c>
      <c r="B97" s="13" t="s">
        <v>23</v>
      </c>
      <c r="C97" s="24">
        <v>2</v>
      </c>
      <c r="D97" s="13" t="s">
        <v>20</v>
      </c>
      <c r="E97" s="18">
        <v>42736</v>
      </c>
    </row>
    <row r="98" spans="1:5" ht="21" customHeight="1" x14ac:dyDescent="0.25">
      <c r="A98" s="24">
        <v>20</v>
      </c>
      <c r="B98" s="13" t="s">
        <v>23</v>
      </c>
      <c r="C98" s="24">
        <v>2</v>
      </c>
      <c r="D98" s="13" t="s">
        <v>9</v>
      </c>
      <c r="E98" s="18">
        <v>42736</v>
      </c>
    </row>
    <row r="99" spans="1:5" ht="21" customHeight="1" x14ac:dyDescent="0.25">
      <c r="A99" s="24">
        <v>21</v>
      </c>
      <c r="B99" s="13" t="s">
        <v>23</v>
      </c>
      <c r="C99" s="24">
        <v>2</v>
      </c>
      <c r="D99" s="13" t="s">
        <v>13</v>
      </c>
      <c r="E99" s="18">
        <v>42736</v>
      </c>
    </row>
    <row r="100" spans="1:5" ht="21" customHeight="1" x14ac:dyDescent="0.25">
      <c r="A100" s="24">
        <v>22</v>
      </c>
      <c r="B100" s="13" t="s">
        <v>23</v>
      </c>
      <c r="C100" s="24">
        <v>2</v>
      </c>
      <c r="D100" s="13" t="s">
        <v>20</v>
      </c>
      <c r="E100" s="18">
        <v>42736</v>
      </c>
    </row>
    <row r="101" spans="1:5" ht="21" customHeight="1" x14ac:dyDescent="0.25">
      <c r="A101" s="24">
        <v>23</v>
      </c>
      <c r="B101" s="13" t="s">
        <v>23</v>
      </c>
      <c r="C101" s="24">
        <v>2</v>
      </c>
      <c r="D101" s="13" t="s">
        <v>14</v>
      </c>
      <c r="E101" s="18">
        <v>42736</v>
      </c>
    </row>
    <row r="102" spans="1:5" ht="21" customHeight="1" x14ac:dyDescent="0.25">
      <c r="A102" s="24">
        <v>24</v>
      </c>
      <c r="B102" s="13" t="s">
        <v>23</v>
      </c>
      <c r="C102" s="24">
        <v>2</v>
      </c>
      <c r="D102" s="13" t="s">
        <v>13</v>
      </c>
      <c r="E102" s="18">
        <v>42736</v>
      </c>
    </row>
    <row r="103" spans="1:5" ht="21" customHeight="1" x14ac:dyDescent="0.25">
      <c r="A103" s="24">
        <v>25</v>
      </c>
      <c r="B103" s="13" t="s">
        <v>7</v>
      </c>
      <c r="C103" s="24">
        <v>2</v>
      </c>
      <c r="D103" s="13" t="s">
        <v>25</v>
      </c>
      <c r="E103" s="18">
        <v>42736</v>
      </c>
    </row>
    <row r="104" spans="1:5" ht="21" customHeight="1" x14ac:dyDescent="0.25">
      <c r="A104" s="24">
        <v>26</v>
      </c>
      <c r="B104" s="13" t="s">
        <v>7</v>
      </c>
      <c r="C104" s="24">
        <v>2</v>
      </c>
      <c r="D104" s="13" t="s">
        <v>26</v>
      </c>
      <c r="E104" s="18">
        <v>42736</v>
      </c>
    </row>
    <row r="105" spans="1:5" ht="21" customHeight="1" x14ac:dyDescent="0.25">
      <c r="A105" s="24">
        <v>27</v>
      </c>
      <c r="B105" s="13" t="s">
        <v>7</v>
      </c>
      <c r="C105" s="24">
        <v>2</v>
      </c>
      <c r="D105" s="13" t="s">
        <v>30</v>
      </c>
      <c r="E105" s="18">
        <v>42736</v>
      </c>
    </row>
    <row r="106" spans="1:5" ht="21" customHeight="1" x14ac:dyDescent="0.25">
      <c r="A106" s="24">
        <v>28</v>
      </c>
      <c r="B106" s="13" t="s">
        <v>7</v>
      </c>
      <c r="C106" s="24">
        <v>2</v>
      </c>
      <c r="D106" s="13" t="s">
        <v>20</v>
      </c>
      <c r="E106" s="18">
        <v>42736</v>
      </c>
    </row>
    <row r="107" spans="1:5" ht="21" customHeight="1" x14ac:dyDescent="0.25">
      <c r="A107" s="24">
        <v>29</v>
      </c>
      <c r="B107" s="13" t="s">
        <v>7</v>
      </c>
      <c r="C107" s="24">
        <v>2</v>
      </c>
      <c r="D107" s="13" t="s">
        <v>9</v>
      </c>
      <c r="E107" s="18">
        <v>42736</v>
      </c>
    </row>
    <row r="108" spans="1:5" ht="21" customHeight="1" x14ac:dyDescent="0.25">
      <c r="A108" s="24">
        <v>30</v>
      </c>
      <c r="B108" s="13" t="s">
        <v>7</v>
      </c>
      <c r="C108" s="24">
        <v>2</v>
      </c>
      <c r="D108" s="13" t="s">
        <v>24</v>
      </c>
      <c r="E108" s="18">
        <v>42736</v>
      </c>
    </row>
    <row r="109" spans="1:5" ht="21" customHeight="1" x14ac:dyDescent="0.25">
      <c r="A109" s="24">
        <v>31</v>
      </c>
      <c r="B109" s="13" t="s">
        <v>7</v>
      </c>
      <c r="C109" s="24">
        <v>2</v>
      </c>
      <c r="D109" s="13" t="s">
        <v>27</v>
      </c>
      <c r="E109" s="18">
        <v>42736</v>
      </c>
    </row>
    <row r="110" spans="1:5" ht="21" customHeight="1" x14ac:dyDescent="0.25">
      <c r="A110" s="24">
        <v>32</v>
      </c>
      <c r="B110" s="13" t="s">
        <v>7</v>
      </c>
      <c r="C110" s="24">
        <v>2</v>
      </c>
      <c r="D110" s="13" t="s">
        <v>29</v>
      </c>
      <c r="E110" s="18">
        <v>42736</v>
      </c>
    </row>
    <row r="111" spans="1:5" ht="21" customHeight="1" x14ac:dyDescent="0.25">
      <c r="A111" s="24">
        <v>33</v>
      </c>
      <c r="B111" s="13" t="s">
        <v>7</v>
      </c>
      <c r="C111" s="24">
        <v>4</v>
      </c>
      <c r="D111" s="13" t="s">
        <v>35</v>
      </c>
      <c r="E111" s="18">
        <v>42736</v>
      </c>
    </row>
    <row r="112" spans="1:5" ht="21" customHeight="1" x14ac:dyDescent="0.25">
      <c r="A112" s="24">
        <v>34</v>
      </c>
      <c r="B112" s="13" t="s">
        <v>7</v>
      </c>
      <c r="C112" s="24">
        <v>4</v>
      </c>
      <c r="D112" s="13" t="s">
        <v>12</v>
      </c>
      <c r="E112" s="18">
        <v>42736</v>
      </c>
    </row>
    <row r="113" spans="1:5" ht="21" customHeight="1" x14ac:dyDescent="0.25">
      <c r="A113" s="24">
        <v>35</v>
      </c>
      <c r="B113" s="13" t="s">
        <v>7</v>
      </c>
      <c r="C113" s="24">
        <v>4</v>
      </c>
      <c r="D113" s="13" t="s">
        <v>33</v>
      </c>
      <c r="E113" s="18">
        <v>42736</v>
      </c>
    </row>
    <row r="114" spans="1:5" ht="21" customHeight="1" x14ac:dyDescent="0.25">
      <c r="A114" s="24">
        <v>36</v>
      </c>
      <c r="B114" s="13" t="s">
        <v>7</v>
      </c>
      <c r="C114" s="24">
        <v>4</v>
      </c>
      <c r="D114" s="13" t="s">
        <v>6</v>
      </c>
      <c r="E114" s="18">
        <v>42736</v>
      </c>
    </row>
    <row r="115" spans="1:5" ht="21" customHeight="1" x14ac:dyDescent="0.25">
      <c r="A115" s="24">
        <v>37</v>
      </c>
      <c r="B115" s="13" t="s">
        <v>7</v>
      </c>
      <c r="C115" s="24">
        <v>6</v>
      </c>
      <c r="D115" s="13" t="s">
        <v>4</v>
      </c>
      <c r="E115" s="18">
        <v>42736</v>
      </c>
    </row>
    <row r="116" spans="1:5" ht="21" customHeight="1" x14ac:dyDescent="0.25">
      <c r="A116" s="27">
        <v>1</v>
      </c>
      <c r="B116" s="28" t="s">
        <v>23</v>
      </c>
      <c r="C116" s="27">
        <v>2</v>
      </c>
      <c r="D116" s="14" t="s">
        <v>9</v>
      </c>
      <c r="E116" s="18">
        <v>42903</v>
      </c>
    </row>
    <row r="117" spans="1:5" ht="21" customHeight="1" x14ac:dyDescent="0.25">
      <c r="A117" s="27">
        <v>2</v>
      </c>
      <c r="B117" s="28" t="s">
        <v>23</v>
      </c>
      <c r="C117" s="27">
        <v>2</v>
      </c>
      <c r="D117" s="14" t="s">
        <v>14</v>
      </c>
      <c r="E117" s="18">
        <v>42903</v>
      </c>
    </row>
    <row r="118" spans="1:5" ht="21" customHeight="1" x14ac:dyDescent="0.25">
      <c r="A118" s="27">
        <v>3</v>
      </c>
      <c r="B118" s="28" t="s">
        <v>23</v>
      </c>
      <c r="C118" s="27">
        <v>2</v>
      </c>
      <c r="D118" s="14" t="s">
        <v>32</v>
      </c>
      <c r="E118" s="18">
        <v>42903</v>
      </c>
    </row>
    <row r="119" spans="1:5" ht="21" customHeight="1" x14ac:dyDescent="0.25">
      <c r="A119" s="27">
        <v>4</v>
      </c>
      <c r="B119" s="28" t="s">
        <v>23</v>
      </c>
      <c r="C119" s="27">
        <v>2</v>
      </c>
      <c r="D119" s="14" t="s">
        <v>25</v>
      </c>
      <c r="E119" s="18">
        <v>42903</v>
      </c>
    </row>
    <row r="120" spans="1:5" ht="21" customHeight="1" x14ac:dyDescent="0.25">
      <c r="A120" s="27">
        <v>5</v>
      </c>
      <c r="B120" s="28" t="s">
        <v>23</v>
      </c>
      <c r="C120" s="27">
        <v>2</v>
      </c>
      <c r="D120" s="14" t="s">
        <v>3</v>
      </c>
      <c r="E120" s="18">
        <v>42903</v>
      </c>
    </row>
    <row r="121" spans="1:5" ht="21" customHeight="1" x14ac:dyDescent="0.25">
      <c r="A121" s="27">
        <v>6</v>
      </c>
      <c r="B121" s="28" t="s">
        <v>23</v>
      </c>
      <c r="C121" s="27">
        <v>2</v>
      </c>
      <c r="D121" s="14" t="s">
        <v>5</v>
      </c>
      <c r="E121" s="18">
        <v>42903</v>
      </c>
    </row>
    <row r="122" spans="1:5" ht="21" customHeight="1" x14ac:dyDescent="0.25">
      <c r="A122" s="27">
        <v>7</v>
      </c>
      <c r="B122" s="28" t="s">
        <v>23</v>
      </c>
      <c r="C122" s="27">
        <v>2</v>
      </c>
      <c r="D122" s="14" t="s">
        <v>10</v>
      </c>
      <c r="E122" s="18">
        <v>42903</v>
      </c>
    </row>
    <row r="123" spans="1:5" ht="21" customHeight="1" x14ac:dyDescent="0.25">
      <c r="A123" s="27">
        <v>8</v>
      </c>
      <c r="B123" s="28" t="s">
        <v>23</v>
      </c>
      <c r="C123" s="27">
        <v>2</v>
      </c>
      <c r="D123" s="14" t="s">
        <v>20</v>
      </c>
      <c r="E123" s="18">
        <v>42903</v>
      </c>
    </row>
    <row r="124" spans="1:5" ht="21" customHeight="1" x14ac:dyDescent="0.25">
      <c r="A124" s="27">
        <v>9</v>
      </c>
      <c r="B124" s="28" t="s">
        <v>23</v>
      </c>
      <c r="C124" s="27">
        <v>2</v>
      </c>
      <c r="D124" s="14" t="s">
        <v>12</v>
      </c>
      <c r="E124" s="18">
        <v>42903</v>
      </c>
    </row>
    <row r="125" spans="1:5" ht="21" customHeight="1" x14ac:dyDescent="0.25">
      <c r="A125" s="27">
        <v>10</v>
      </c>
      <c r="B125" s="28" t="s">
        <v>23</v>
      </c>
      <c r="C125" s="27">
        <v>2</v>
      </c>
      <c r="D125" s="14" t="s">
        <v>26</v>
      </c>
      <c r="E125" s="18">
        <v>42903</v>
      </c>
    </row>
    <row r="126" spans="1:5" ht="21" customHeight="1" x14ac:dyDescent="0.25">
      <c r="A126" s="27">
        <v>11</v>
      </c>
      <c r="B126" s="28" t="s">
        <v>23</v>
      </c>
      <c r="C126" s="27">
        <v>2</v>
      </c>
      <c r="D126" s="14" t="s">
        <v>9</v>
      </c>
      <c r="E126" s="18">
        <v>42903</v>
      </c>
    </row>
    <row r="127" spans="1:5" ht="21" customHeight="1" x14ac:dyDescent="0.25">
      <c r="A127" s="27">
        <v>12</v>
      </c>
      <c r="B127" s="28" t="s">
        <v>23</v>
      </c>
      <c r="C127" s="27">
        <v>2</v>
      </c>
      <c r="D127" s="14" t="s">
        <v>36</v>
      </c>
      <c r="E127" s="18">
        <v>42903</v>
      </c>
    </row>
    <row r="128" spans="1:5" ht="21" customHeight="1" x14ac:dyDescent="0.25">
      <c r="A128" s="27">
        <v>13</v>
      </c>
      <c r="B128" s="28" t="s">
        <v>23</v>
      </c>
      <c r="C128" s="27">
        <v>2</v>
      </c>
      <c r="D128" s="14" t="s">
        <v>6</v>
      </c>
      <c r="E128" s="18">
        <v>42903</v>
      </c>
    </row>
    <row r="129" spans="1:5" ht="21" customHeight="1" x14ac:dyDescent="0.25">
      <c r="A129" s="27">
        <v>14</v>
      </c>
      <c r="B129" s="28" t="s">
        <v>23</v>
      </c>
      <c r="C129" s="27">
        <v>2</v>
      </c>
      <c r="D129" s="14" t="s">
        <v>33</v>
      </c>
      <c r="E129" s="18">
        <v>42903</v>
      </c>
    </row>
    <row r="130" spans="1:5" ht="21" customHeight="1" x14ac:dyDescent="0.25">
      <c r="A130" s="27">
        <v>15</v>
      </c>
      <c r="B130" s="28" t="s">
        <v>23</v>
      </c>
      <c r="C130" s="27">
        <v>2</v>
      </c>
      <c r="D130" s="14" t="s">
        <v>13</v>
      </c>
      <c r="E130" s="18">
        <v>42903</v>
      </c>
    </row>
    <row r="131" spans="1:5" ht="21" customHeight="1" x14ac:dyDescent="0.25">
      <c r="A131" s="27">
        <v>16</v>
      </c>
      <c r="B131" s="28" t="s">
        <v>23</v>
      </c>
      <c r="C131" s="27">
        <v>2</v>
      </c>
      <c r="D131" s="14" t="s">
        <v>24</v>
      </c>
      <c r="E131" s="18">
        <v>42903</v>
      </c>
    </row>
    <row r="132" spans="1:5" ht="21" customHeight="1" x14ac:dyDescent="0.25">
      <c r="A132" s="27">
        <v>17</v>
      </c>
      <c r="B132" s="28" t="s">
        <v>23</v>
      </c>
      <c r="C132" s="27">
        <v>2</v>
      </c>
      <c r="D132" s="14" t="s">
        <v>34</v>
      </c>
      <c r="E132" s="18">
        <v>42903</v>
      </c>
    </row>
    <row r="133" spans="1:5" ht="21" customHeight="1" x14ac:dyDescent="0.25">
      <c r="A133" s="27">
        <v>18</v>
      </c>
      <c r="B133" s="28" t="s">
        <v>23</v>
      </c>
      <c r="C133" s="27">
        <v>2</v>
      </c>
      <c r="D133" s="14" t="s">
        <v>15</v>
      </c>
      <c r="E133" s="18">
        <v>42903</v>
      </c>
    </row>
    <row r="134" spans="1:5" ht="21" customHeight="1" x14ac:dyDescent="0.25">
      <c r="A134" s="27">
        <v>19</v>
      </c>
      <c r="B134" s="28" t="s">
        <v>23</v>
      </c>
      <c r="C134" s="27">
        <v>2</v>
      </c>
      <c r="D134" s="14" t="s">
        <v>4</v>
      </c>
      <c r="E134" s="18">
        <v>42903</v>
      </c>
    </row>
    <row r="135" spans="1:5" ht="21" customHeight="1" x14ac:dyDescent="0.25">
      <c r="A135" s="27">
        <v>20</v>
      </c>
      <c r="B135" s="28" t="s">
        <v>23</v>
      </c>
      <c r="C135" s="27">
        <v>2</v>
      </c>
      <c r="D135" s="14" t="s">
        <v>1</v>
      </c>
      <c r="E135" s="18">
        <v>42903</v>
      </c>
    </row>
    <row r="136" spans="1:5" ht="21" customHeight="1" x14ac:dyDescent="0.25">
      <c r="A136" s="27">
        <v>21</v>
      </c>
      <c r="B136" s="28" t="s">
        <v>23</v>
      </c>
      <c r="C136" s="27">
        <v>2</v>
      </c>
      <c r="D136" s="14" t="s">
        <v>13</v>
      </c>
      <c r="E136" s="18">
        <v>42903</v>
      </c>
    </row>
    <row r="137" spans="1:5" ht="21" customHeight="1" x14ac:dyDescent="0.25">
      <c r="A137" s="27">
        <v>22</v>
      </c>
      <c r="B137" s="28" t="s">
        <v>23</v>
      </c>
      <c r="C137" s="27">
        <v>2</v>
      </c>
      <c r="D137" s="14" t="s">
        <v>2</v>
      </c>
      <c r="E137" s="18">
        <v>42903</v>
      </c>
    </row>
    <row r="138" spans="1:5" ht="21" customHeight="1" x14ac:dyDescent="0.25">
      <c r="A138" s="27">
        <v>23</v>
      </c>
      <c r="B138" s="28" t="s">
        <v>23</v>
      </c>
      <c r="C138" s="27">
        <v>2</v>
      </c>
      <c r="D138" s="14" t="s">
        <v>11</v>
      </c>
      <c r="E138" s="18">
        <v>42903</v>
      </c>
    </row>
    <row r="139" spans="1:5" ht="21" customHeight="1" x14ac:dyDescent="0.25">
      <c r="A139" s="27">
        <v>24</v>
      </c>
      <c r="B139" s="28" t="s">
        <v>23</v>
      </c>
      <c r="C139" s="27">
        <v>2</v>
      </c>
      <c r="D139" s="14" t="s">
        <v>6</v>
      </c>
      <c r="E139" s="18">
        <v>42903</v>
      </c>
    </row>
    <row r="140" spans="1:5" ht="21" customHeight="1" x14ac:dyDescent="0.25">
      <c r="A140" s="27">
        <v>25</v>
      </c>
      <c r="B140" s="28" t="s">
        <v>53</v>
      </c>
      <c r="C140" s="27">
        <v>2</v>
      </c>
      <c r="D140" s="14" t="s">
        <v>9</v>
      </c>
      <c r="E140" s="18">
        <v>42903</v>
      </c>
    </row>
    <row r="141" spans="1:5" ht="21" customHeight="1" x14ac:dyDescent="0.25">
      <c r="A141" s="27">
        <v>26</v>
      </c>
      <c r="B141" s="28" t="s">
        <v>53</v>
      </c>
      <c r="C141" s="27">
        <v>2</v>
      </c>
      <c r="D141" s="14" t="s">
        <v>17</v>
      </c>
      <c r="E141" s="18">
        <v>42903</v>
      </c>
    </row>
    <row r="142" spans="1:5" ht="21" customHeight="1" x14ac:dyDescent="0.25">
      <c r="A142" s="27">
        <v>27</v>
      </c>
      <c r="B142" s="28" t="s">
        <v>53</v>
      </c>
      <c r="C142" s="27">
        <v>2</v>
      </c>
      <c r="D142" s="14" t="s">
        <v>11</v>
      </c>
      <c r="E142" s="18">
        <v>42903</v>
      </c>
    </row>
    <row r="143" spans="1:5" ht="21" customHeight="1" x14ac:dyDescent="0.25">
      <c r="A143" s="27">
        <v>28</v>
      </c>
      <c r="B143" s="28" t="s">
        <v>53</v>
      </c>
      <c r="C143" s="27">
        <v>2</v>
      </c>
      <c r="D143" s="14" t="s">
        <v>13</v>
      </c>
      <c r="E143" s="18">
        <v>42903</v>
      </c>
    </row>
    <row r="144" spans="1:5" ht="21" customHeight="1" x14ac:dyDescent="0.25">
      <c r="A144" s="27">
        <v>29</v>
      </c>
      <c r="B144" s="28" t="s">
        <v>53</v>
      </c>
      <c r="C144" s="27">
        <v>2</v>
      </c>
      <c r="D144" s="14" t="s">
        <v>20</v>
      </c>
      <c r="E144" s="18">
        <v>42903</v>
      </c>
    </row>
    <row r="145" spans="1:5" ht="21" customHeight="1" x14ac:dyDescent="0.25">
      <c r="A145" s="27">
        <v>30</v>
      </c>
      <c r="B145" s="28" t="s">
        <v>53</v>
      </c>
      <c r="C145" s="27">
        <v>2</v>
      </c>
      <c r="D145" s="14" t="s">
        <v>4</v>
      </c>
      <c r="E145" s="18">
        <v>42903</v>
      </c>
    </row>
    <row r="146" spans="1:5" ht="21" customHeight="1" x14ac:dyDescent="0.25">
      <c r="A146" s="27">
        <v>31</v>
      </c>
      <c r="B146" s="28" t="s">
        <v>53</v>
      </c>
      <c r="C146" s="27">
        <v>2</v>
      </c>
      <c r="D146" s="14" t="s">
        <v>24</v>
      </c>
      <c r="E146" s="18">
        <v>42903</v>
      </c>
    </row>
    <row r="147" spans="1:5" ht="21" customHeight="1" x14ac:dyDescent="0.25">
      <c r="A147" s="27">
        <v>32</v>
      </c>
      <c r="B147" s="28" t="s">
        <v>53</v>
      </c>
      <c r="C147" s="27">
        <v>2</v>
      </c>
      <c r="D147" s="14" t="s">
        <v>27</v>
      </c>
      <c r="E147" s="18">
        <v>42903</v>
      </c>
    </row>
    <row r="148" spans="1:5" ht="21" customHeight="1" x14ac:dyDescent="0.25">
      <c r="A148" s="27">
        <v>33</v>
      </c>
      <c r="B148" s="28" t="s">
        <v>53</v>
      </c>
      <c r="C148" s="27">
        <v>4</v>
      </c>
      <c r="D148" s="14" t="s">
        <v>19</v>
      </c>
      <c r="E148" s="18">
        <v>42903</v>
      </c>
    </row>
    <row r="149" spans="1:5" ht="21" customHeight="1" x14ac:dyDescent="0.25">
      <c r="A149" s="27">
        <v>34</v>
      </c>
      <c r="B149" s="28" t="s">
        <v>53</v>
      </c>
      <c r="C149" s="27">
        <v>4</v>
      </c>
      <c r="D149" s="14" t="s">
        <v>6</v>
      </c>
      <c r="E149" s="18">
        <v>42903</v>
      </c>
    </row>
    <row r="150" spans="1:5" ht="21" customHeight="1" x14ac:dyDescent="0.25">
      <c r="A150" s="27">
        <v>35</v>
      </c>
      <c r="B150" s="28" t="s">
        <v>53</v>
      </c>
      <c r="C150" s="27">
        <v>4</v>
      </c>
      <c r="D150" s="14" t="s">
        <v>20</v>
      </c>
      <c r="E150" s="18">
        <v>42903</v>
      </c>
    </row>
    <row r="151" spans="1:5" ht="21" customHeight="1" x14ac:dyDescent="0.25">
      <c r="A151" s="27">
        <v>36</v>
      </c>
      <c r="B151" s="28" t="s">
        <v>53</v>
      </c>
      <c r="C151" s="27">
        <v>4</v>
      </c>
      <c r="D151" s="14" t="s">
        <v>32</v>
      </c>
      <c r="E151" s="18">
        <v>42903</v>
      </c>
    </row>
    <row r="152" spans="1:5" ht="21" customHeight="1" x14ac:dyDescent="0.25">
      <c r="A152" s="27">
        <v>37</v>
      </c>
      <c r="B152" s="28" t="s">
        <v>53</v>
      </c>
      <c r="C152" s="27">
        <v>6</v>
      </c>
      <c r="D152" s="14" t="s">
        <v>12</v>
      </c>
      <c r="E152" s="18">
        <v>42903</v>
      </c>
    </row>
    <row r="153" spans="1:5" ht="21" customHeight="1" x14ac:dyDescent="0.25">
      <c r="A153" s="20">
        <v>1</v>
      </c>
      <c r="B153" s="20" t="s">
        <v>23</v>
      </c>
      <c r="C153" s="16">
        <v>2</v>
      </c>
      <c r="D153" s="16" t="s">
        <v>11</v>
      </c>
      <c r="E153" s="19">
        <v>43329</v>
      </c>
    </row>
    <row r="154" spans="1:5" ht="21" customHeight="1" x14ac:dyDescent="0.25">
      <c r="A154" s="20">
        <v>2</v>
      </c>
      <c r="B154" s="20" t="s">
        <v>23</v>
      </c>
      <c r="C154" s="16">
        <v>2</v>
      </c>
      <c r="D154" s="16" t="s">
        <v>25</v>
      </c>
      <c r="E154" s="19">
        <v>43329</v>
      </c>
    </row>
    <row r="155" spans="1:5" ht="21" customHeight="1" x14ac:dyDescent="0.25">
      <c r="A155" s="20">
        <v>3</v>
      </c>
      <c r="B155" s="20" t="s">
        <v>23</v>
      </c>
      <c r="C155" s="16">
        <v>2</v>
      </c>
      <c r="D155" s="16" t="s">
        <v>28</v>
      </c>
      <c r="E155" s="19">
        <v>43329</v>
      </c>
    </row>
    <row r="156" spans="1:5" ht="21" customHeight="1" x14ac:dyDescent="0.25">
      <c r="A156" s="20">
        <v>4</v>
      </c>
      <c r="B156" s="20" t="s">
        <v>23</v>
      </c>
      <c r="C156" s="16">
        <v>2</v>
      </c>
      <c r="D156" s="16" t="s">
        <v>4</v>
      </c>
      <c r="E156" s="19">
        <v>43329</v>
      </c>
    </row>
    <row r="157" spans="1:5" ht="21" customHeight="1" x14ac:dyDescent="0.25">
      <c r="A157" s="20">
        <v>5</v>
      </c>
      <c r="B157" s="20" t="s">
        <v>23</v>
      </c>
      <c r="C157" s="16">
        <v>2</v>
      </c>
      <c r="D157" s="16" t="s">
        <v>20</v>
      </c>
      <c r="E157" s="19">
        <v>43329</v>
      </c>
    </row>
    <row r="158" spans="1:5" ht="21" customHeight="1" x14ac:dyDescent="0.25">
      <c r="A158" s="20">
        <v>6</v>
      </c>
      <c r="B158" s="20" t="s">
        <v>23</v>
      </c>
      <c r="C158" s="16">
        <v>2</v>
      </c>
      <c r="D158" s="16" t="s">
        <v>34</v>
      </c>
      <c r="E158" s="19">
        <v>43329</v>
      </c>
    </row>
    <row r="159" spans="1:5" ht="21" customHeight="1" x14ac:dyDescent="0.25">
      <c r="A159" s="20">
        <v>7</v>
      </c>
      <c r="B159" s="20" t="s">
        <v>23</v>
      </c>
      <c r="C159" s="16">
        <v>2</v>
      </c>
      <c r="D159" s="16" t="s">
        <v>30</v>
      </c>
      <c r="E159" s="19">
        <v>43329</v>
      </c>
    </row>
    <row r="160" spans="1:5" ht="21" customHeight="1" x14ac:dyDescent="0.25">
      <c r="A160" s="20">
        <v>8</v>
      </c>
      <c r="B160" s="20" t="s">
        <v>23</v>
      </c>
      <c r="C160" s="16">
        <v>2</v>
      </c>
      <c r="D160" s="16" t="s">
        <v>9</v>
      </c>
      <c r="E160" s="19">
        <v>43329</v>
      </c>
    </row>
    <row r="161" spans="1:5" ht="21" customHeight="1" x14ac:dyDescent="0.25">
      <c r="A161" s="20">
        <v>9</v>
      </c>
      <c r="B161" s="20" t="s">
        <v>23</v>
      </c>
      <c r="C161" s="16">
        <v>2</v>
      </c>
      <c r="D161" s="16" t="s">
        <v>13</v>
      </c>
      <c r="E161" s="19">
        <v>43329</v>
      </c>
    </row>
    <row r="162" spans="1:5" ht="21" customHeight="1" x14ac:dyDescent="0.25">
      <c r="A162" s="20">
        <v>10</v>
      </c>
      <c r="B162" s="20" t="s">
        <v>23</v>
      </c>
      <c r="C162" s="16">
        <v>2</v>
      </c>
      <c r="D162" s="16" t="s">
        <v>6</v>
      </c>
      <c r="E162" s="19">
        <v>43329</v>
      </c>
    </row>
    <row r="163" spans="1:5" ht="21" customHeight="1" x14ac:dyDescent="0.25">
      <c r="A163" s="20">
        <v>11</v>
      </c>
      <c r="B163" s="20" t="s">
        <v>23</v>
      </c>
      <c r="C163" s="16">
        <v>2</v>
      </c>
      <c r="D163" s="16" t="s">
        <v>17</v>
      </c>
      <c r="E163" s="19">
        <v>43329</v>
      </c>
    </row>
    <row r="164" spans="1:5" ht="21" customHeight="1" x14ac:dyDescent="0.25">
      <c r="A164" s="20">
        <v>12</v>
      </c>
      <c r="B164" s="20" t="s">
        <v>23</v>
      </c>
      <c r="C164" s="16">
        <v>2</v>
      </c>
      <c r="D164" s="16" t="s">
        <v>13</v>
      </c>
      <c r="E164" s="19">
        <v>43329</v>
      </c>
    </row>
    <row r="165" spans="1:5" ht="21" customHeight="1" x14ac:dyDescent="0.25">
      <c r="A165" s="20">
        <v>13</v>
      </c>
      <c r="B165" s="20" t="s">
        <v>23</v>
      </c>
      <c r="C165" s="16">
        <v>2</v>
      </c>
      <c r="D165" s="16" t="s">
        <v>29</v>
      </c>
      <c r="E165" s="19">
        <v>43329</v>
      </c>
    </row>
    <row r="166" spans="1:5" ht="21" customHeight="1" x14ac:dyDescent="0.25">
      <c r="A166" s="20">
        <v>14</v>
      </c>
      <c r="B166" s="20" t="s">
        <v>23</v>
      </c>
      <c r="C166" s="16">
        <v>2</v>
      </c>
      <c r="D166" s="16" t="s">
        <v>5</v>
      </c>
      <c r="E166" s="19">
        <v>43329</v>
      </c>
    </row>
    <row r="167" spans="1:5" ht="21" customHeight="1" x14ac:dyDescent="0.25">
      <c r="A167" s="20">
        <v>15</v>
      </c>
      <c r="B167" s="20" t="s">
        <v>23</v>
      </c>
      <c r="C167" s="16">
        <v>2</v>
      </c>
      <c r="D167" s="16" t="s">
        <v>11</v>
      </c>
      <c r="E167" s="19">
        <v>43329</v>
      </c>
    </row>
    <row r="168" spans="1:5" ht="21" customHeight="1" x14ac:dyDescent="0.25">
      <c r="A168" s="20">
        <v>16</v>
      </c>
      <c r="B168" s="20" t="s">
        <v>23</v>
      </c>
      <c r="C168" s="16">
        <v>2</v>
      </c>
      <c r="D168" s="16" t="s">
        <v>32</v>
      </c>
      <c r="E168" s="19">
        <v>43329</v>
      </c>
    </row>
    <row r="169" spans="1:5" ht="21" customHeight="1" x14ac:dyDescent="0.25">
      <c r="A169" s="20">
        <v>17</v>
      </c>
      <c r="B169" s="20" t="s">
        <v>23</v>
      </c>
      <c r="C169" s="16">
        <v>2</v>
      </c>
      <c r="D169" s="16" t="s">
        <v>32</v>
      </c>
      <c r="E169" s="19">
        <v>43329</v>
      </c>
    </row>
    <row r="170" spans="1:5" ht="21" customHeight="1" x14ac:dyDescent="0.25">
      <c r="A170" s="20">
        <v>18</v>
      </c>
      <c r="B170" s="20" t="s">
        <v>23</v>
      </c>
      <c r="C170" s="16">
        <v>2</v>
      </c>
      <c r="D170" s="16" t="s">
        <v>20</v>
      </c>
      <c r="E170" s="19">
        <v>43329</v>
      </c>
    </row>
    <row r="171" spans="1:5" ht="21" customHeight="1" x14ac:dyDescent="0.25">
      <c r="A171" s="20">
        <v>19</v>
      </c>
      <c r="B171" s="20" t="s">
        <v>23</v>
      </c>
      <c r="C171" s="16">
        <v>2</v>
      </c>
      <c r="D171" s="16" t="s">
        <v>19</v>
      </c>
      <c r="E171" s="19">
        <v>43329</v>
      </c>
    </row>
    <row r="172" spans="1:5" ht="21" customHeight="1" x14ac:dyDescent="0.25">
      <c r="A172" s="20">
        <v>20</v>
      </c>
      <c r="B172" s="20" t="s">
        <v>23</v>
      </c>
      <c r="C172" s="16">
        <v>2</v>
      </c>
      <c r="D172" s="16" t="s">
        <v>9</v>
      </c>
      <c r="E172" s="19">
        <v>43329</v>
      </c>
    </row>
    <row r="173" spans="1:5" ht="21" customHeight="1" x14ac:dyDescent="0.25">
      <c r="A173" s="20">
        <v>21</v>
      </c>
      <c r="B173" s="20" t="s">
        <v>23</v>
      </c>
      <c r="C173" s="16">
        <v>2</v>
      </c>
      <c r="D173" s="16" t="s">
        <v>6</v>
      </c>
      <c r="E173" s="19">
        <v>43329</v>
      </c>
    </row>
    <row r="174" spans="1:5" ht="21" customHeight="1" x14ac:dyDescent="0.25">
      <c r="A174" s="20">
        <v>22</v>
      </c>
      <c r="B174" s="20" t="s">
        <v>23</v>
      </c>
      <c r="C174" s="16">
        <v>2</v>
      </c>
      <c r="D174" s="16" t="s">
        <v>32</v>
      </c>
      <c r="E174" s="19">
        <v>43329</v>
      </c>
    </row>
    <row r="175" spans="1:5" ht="21" customHeight="1" x14ac:dyDescent="0.25">
      <c r="A175" s="20">
        <v>23</v>
      </c>
      <c r="B175" s="20" t="s">
        <v>23</v>
      </c>
      <c r="C175" s="16">
        <v>2</v>
      </c>
      <c r="D175" s="16" t="s">
        <v>24</v>
      </c>
      <c r="E175" s="19">
        <v>43329</v>
      </c>
    </row>
    <row r="176" spans="1:5" ht="21" customHeight="1" x14ac:dyDescent="0.25">
      <c r="A176" s="20">
        <v>24</v>
      </c>
      <c r="B176" s="20" t="s">
        <v>23</v>
      </c>
      <c r="C176" s="16">
        <v>2</v>
      </c>
      <c r="D176" s="16" t="s">
        <v>12</v>
      </c>
      <c r="E176" s="19">
        <v>43329</v>
      </c>
    </row>
    <row r="177" spans="1:5" ht="21" customHeight="1" x14ac:dyDescent="0.25">
      <c r="A177" s="20">
        <v>25</v>
      </c>
      <c r="B177" s="14" t="s">
        <v>7</v>
      </c>
      <c r="C177" s="16">
        <v>2</v>
      </c>
      <c r="D177" s="16" t="s">
        <v>24</v>
      </c>
      <c r="E177" s="19">
        <v>43329</v>
      </c>
    </row>
    <row r="178" spans="1:5" ht="21" customHeight="1" x14ac:dyDescent="0.25">
      <c r="A178" s="20">
        <v>26</v>
      </c>
      <c r="B178" s="14" t="s">
        <v>7</v>
      </c>
      <c r="C178" s="16">
        <v>2</v>
      </c>
      <c r="D178" s="16" t="s">
        <v>27</v>
      </c>
      <c r="E178" s="19">
        <v>43329</v>
      </c>
    </row>
    <row r="179" spans="1:5" ht="21" customHeight="1" x14ac:dyDescent="0.25">
      <c r="A179" s="20">
        <v>27</v>
      </c>
      <c r="B179" s="14" t="s">
        <v>7</v>
      </c>
      <c r="C179" s="16">
        <v>2</v>
      </c>
      <c r="D179" s="16" t="s">
        <v>35</v>
      </c>
      <c r="E179" s="19">
        <v>43329</v>
      </c>
    </row>
    <row r="180" spans="1:5" ht="21" customHeight="1" x14ac:dyDescent="0.25">
      <c r="A180" s="20">
        <v>28</v>
      </c>
      <c r="B180" s="14" t="s">
        <v>7</v>
      </c>
      <c r="C180" s="16">
        <v>2</v>
      </c>
      <c r="D180" s="16" t="s">
        <v>26</v>
      </c>
      <c r="E180" s="19">
        <v>43329</v>
      </c>
    </row>
    <row r="181" spans="1:5" ht="21" customHeight="1" x14ac:dyDescent="0.25">
      <c r="A181" s="20">
        <v>29</v>
      </c>
      <c r="B181" s="14" t="s">
        <v>7</v>
      </c>
      <c r="C181" s="16">
        <v>2</v>
      </c>
      <c r="D181" s="16" t="s">
        <v>12</v>
      </c>
      <c r="E181" s="19">
        <v>43329</v>
      </c>
    </row>
    <row r="182" spans="1:5" ht="21" customHeight="1" x14ac:dyDescent="0.25">
      <c r="A182" s="20">
        <v>30</v>
      </c>
      <c r="B182" s="14" t="s">
        <v>7</v>
      </c>
      <c r="C182" s="16">
        <v>2</v>
      </c>
      <c r="D182" s="16" t="s">
        <v>14</v>
      </c>
      <c r="E182" s="19">
        <v>43329</v>
      </c>
    </row>
    <row r="183" spans="1:5" ht="21" customHeight="1" x14ac:dyDescent="0.25">
      <c r="A183" s="20">
        <v>31</v>
      </c>
      <c r="B183" s="14" t="s">
        <v>7</v>
      </c>
      <c r="C183" s="16">
        <v>2</v>
      </c>
      <c r="D183" s="16" t="s">
        <v>5</v>
      </c>
      <c r="E183" s="19">
        <v>43329</v>
      </c>
    </row>
    <row r="184" spans="1:5" ht="21" customHeight="1" x14ac:dyDescent="0.25">
      <c r="A184" s="20">
        <v>32</v>
      </c>
      <c r="B184" s="14" t="s">
        <v>7</v>
      </c>
      <c r="C184" s="16">
        <v>2</v>
      </c>
      <c r="D184" s="16" t="s">
        <v>9</v>
      </c>
      <c r="E184" s="19">
        <v>43329</v>
      </c>
    </row>
    <row r="185" spans="1:5" ht="21" customHeight="1" x14ac:dyDescent="0.25">
      <c r="A185" s="20">
        <v>33</v>
      </c>
      <c r="B185" s="14" t="s">
        <v>7</v>
      </c>
      <c r="C185" s="16">
        <v>4</v>
      </c>
      <c r="D185" s="16" t="s">
        <v>4</v>
      </c>
      <c r="E185" s="19">
        <v>43329</v>
      </c>
    </row>
    <row r="186" spans="1:5" ht="21" customHeight="1" x14ac:dyDescent="0.25">
      <c r="A186" s="20">
        <v>34</v>
      </c>
      <c r="B186" s="14" t="s">
        <v>7</v>
      </c>
      <c r="C186" s="16">
        <v>4</v>
      </c>
      <c r="D186" s="16" t="s">
        <v>12</v>
      </c>
      <c r="E186" s="19">
        <v>43329</v>
      </c>
    </row>
    <row r="187" spans="1:5" ht="21" customHeight="1" x14ac:dyDescent="0.25">
      <c r="A187" s="20">
        <v>35</v>
      </c>
      <c r="B187" s="14" t="s">
        <v>7</v>
      </c>
      <c r="C187" s="16">
        <v>4</v>
      </c>
      <c r="D187" s="16" t="s">
        <v>20</v>
      </c>
      <c r="E187" s="19">
        <v>43329</v>
      </c>
    </row>
    <row r="188" spans="1:5" ht="21" customHeight="1" x14ac:dyDescent="0.25">
      <c r="A188" s="20">
        <v>36</v>
      </c>
      <c r="B188" s="14" t="s">
        <v>7</v>
      </c>
      <c r="C188" s="16">
        <v>4</v>
      </c>
      <c r="D188" s="16" t="s">
        <v>18</v>
      </c>
      <c r="E188" s="19">
        <v>43329</v>
      </c>
    </row>
    <row r="189" spans="1:5" ht="21" customHeight="1" x14ac:dyDescent="0.25">
      <c r="A189" s="20">
        <v>37</v>
      </c>
      <c r="B189" s="14" t="s">
        <v>7</v>
      </c>
      <c r="C189" s="16">
        <v>6</v>
      </c>
      <c r="D189" s="16" t="s">
        <v>3</v>
      </c>
      <c r="E189" s="19">
        <v>43329</v>
      </c>
    </row>
    <row r="190" spans="1:5" ht="21" customHeight="1" x14ac:dyDescent="0.25">
      <c r="A190" s="16">
        <v>1</v>
      </c>
      <c r="B190" s="22" t="s">
        <v>23</v>
      </c>
      <c r="C190" s="16">
        <v>2</v>
      </c>
      <c r="D190" s="16" t="s">
        <v>19</v>
      </c>
      <c r="E190" s="19">
        <v>43269</v>
      </c>
    </row>
    <row r="191" spans="1:5" ht="21" customHeight="1" x14ac:dyDescent="0.25">
      <c r="A191" s="16">
        <v>2</v>
      </c>
      <c r="B191" s="22" t="s">
        <v>23</v>
      </c>
      <c r="C191" s="16">
        <v>2</v>
      </c>
      <c r="D191" s="16" t="s">
        <v>54</v>
      </c>
      <c r="E191" s="19">
        <v>43269</v>
      </c>
    </row>
    <row r="192" spans="1:5" ht="21" customHeight="1" x14ac:dyDescent="0.25">
      <c r="A192" s="16">
        <v>3</v>
      </c>
      <c r="B192" s="22" t="s">
        <v>23</v>
      </c>
      <c r="C192" s="16">
        <v>2</v>
      </c>
      <c r="D192" s="16" t="s">
        <v>55</v>
      </c>
      <c r="E192" s="19">
        <v>43269</v>
      </c>
    </row>
    <row r="193" spans="1:5" ht="21" customHeight="1" x14ac:dyDescent="0.25">
      <c r="A193" s="16">
        <v>4</v>
      </c>
      <c r="B193" s="22" t="s">
        <v>23</v>
      </c>
      <c r="C193" s="16">
        <v>2</v>
      </c>
      <c r="D193" s="16" t="s">
        <v>18</v>
      </c>
      <c r="E193" s="19">
        <v>43269</v>
      </c>
    </row>
    <row r="194" spans="1:5" ht="21" customHeight="1" x14ac:dyDescent="0.25">
      <c r="A194" s="16">
        <v>5</v>
      </c>
      <c r="B194" s="22" t="s">
        <v>23</v>
      </c>
      <c r="C194" s="16">
        <v>2</v>
      </c>
      <c r="D194" s="16" t="s">
        <v>25</v>
      </c>
      <c r="E194" s="19">
        <v>43269</v>
      </c>
    </row>
    <row r="195" spans="1:5" ht="21" customHeight="1" x14ac:dyDescent="0.25">
      <c r="A195" s="16">
        <v>6</v>
      </c>
      <c r="B195" s="22" t="s">
        <v>23</v>
      </c>
      <c r="C195" s="16">
        <v>2</v>
      </c>
      <c r="D195" s="16" t="s">
        <v>5</v>
      </c>
      <c r="E195" s="19">
        <v>43269</v>
      </c>
    </row>
    <row r="196" spans="1:5" ht="21" customHeight="1" x14ac:dyDescent="0.25">
      <c r="A196" s="16">
        <v>7</v>
      </c>
      <c r="B196" s="22" t="s">
        <v>23</v>
      </c>
      <c r="C196" s="16">
        <v>2</v>
      </c>
      <c r="D196" s="16" t="s">
        <v>13</v>
      </c>
      <c r="E196" s="19">
        <v>43269</v>
      </c>
    </row>
    <row r="197" spans="1:5" ht="21" customHeight="1" x14ac:dyDescent="0.25">
      <c r="A197" s="16">
        <v>8</v>
      </c>
      <c r="B197" s="22" t="s">
        <v>23</v>
      </c>
      <c r="C197" s="16">
        <v>2</v>
      </c>
      <c r="D197" s="16" t="s">
        <v>11</v>
      </c>
      <c r="E197" s="19">
        <v>43269</v>
      </c>
    </row>
    <row r="198" spans="1:5" ht="21" customHeight="1" x14ac:dyDescent="0.25">
      <c r="A198" s="16">
        <v>9</v>
      </c>
      <c r="B198" s="22" t="s">
        <v>23</v>
      </c>
      <c r="C198" s="16">
        <v>2</v>
      </c>
      <c r="D198" s="16" t="s">
        <v>4</v>
      </c>
      <c r="E198" s="19">
        <v>43269</v>
      </c>
    </row>
    <row r="199" spans="1:5" ht="21" customHeight="1" x14ac:dyDescent="0.25">
      <c r="A199" s="16">
        <v>10</v>
      </c>
      <c r="B199" s="22" t="s">
        <v>23</v>
      </c>
      <c r="C199" s="16">
        <v>2</v>
      </c>
      <c r="D199" s="16" t="s">
        <v>31</v>
      </c>
      <c r="E199" s="19">
        <v>43269</v>
      </c>
    </row>
    <row r="200" spans="1:5" ht="21" customHeight="1" x14ac:dyDescent="0.25">
      <c r="A200" s="16">
        <v>11</v>
      </c>
      <c r="B200" s="22" t="s">
        <v>23</v>
      </c>
      <c r="C200" s="16">
        <v>2</v>
      </c>
      <c r="D200" s="16" t="s">
        <v>27</v>
      </c>
      <c r="E200" s="19">
        <v>43269</v>
      </c>
    </row>
    <row r="201" spans="1:5" ht="21" customHeight="1" x14ac:dyDescent="0.25">
      <c r="A201" s="16">
        <v>12</v>
      </c>
      <c r="B201" s="22" t="s">
        <v>23</v>
      </c>
      <c r="C201" s="16">
        <v>2</v>
      </c>
      <c r="D201" s="16" t="s">
        <v>9</v>
      </c>
      <c r="E201" s="19">
        <v>43269</v>
      </c>
    </row>
    <row r="202" spans="1:5" ht="21" customHeight="1" x14ac:dyDescent="0.25">
      <c r="A202" s="16">
        <v>13</v>
      </c>
      <c r="B202" s="22" t="s">
        <v>23</v>
      </c>
      <c r="C202" s="16">
        <v>2</v>
      </c>
      <c r="D202" s="16" t="s">
        <v>12</v>
      </c>
      <c r="E202" s="19">
        <v>43269</v>
      </c>
    </row>
    <row r="203" spans="1:5" ht="21" customHeight="1" x14ac:dyDescent="0.25">
      <c r="A203" s="16">
        <v>14</v>
      </c>
      <c r="B203" s="22" t="s">
        <v>23</v>
      </c>
      <c r="C203" s="16">
        <v>2</v>
      </c>
      <c r="D203" s="16" t="s">
        <v>3</v>
      </c>
      <c r="E203" s="19">
        <v>43269</v>
      </c>
    </row>
    <row r="204" spans="1:5" ht="21" customHeight="1" x14ac:dyDescent="0.25">
      <c r="A204" s="16">
        <v>15</v>
      </c>
      <c r="B204" s="22" t="s">
        <v>23</v>
      </c>
      <c r="C204" s="16">
        <v>2</v>
      </c>
      <c r="D204" s="16" t="s">
        <v>5</v>
      </c>
      <c r="E204" s="19">
        <v>43269</v>
      </c>
    </row>
    <row r="205" spans="1:5" ht="21" customHeight="1" x14ac:dyDescent="0.25">
      <c r="A205" s="16">
        <v>16</v>
      </c>
      <c r="B205" s="22" t="s">
        <v>23</v>
      </c>
      <c r="C205" s="16">
        <v>2</v>
      </c>
      <c r="D205" s="16" t="s">
        <v>9</v>
      </c>
      <c r="E205" s="19">
        <v>43269</v>
      </c>
    </row>
    <row r="206" spans="1:5" ht="21" customHeight="1" x14ac:dyDescent="0.25">
      <c r="A206" s="16">
        <v>17</v>
      </c>
      <c r="B206" s="22" t="s">
        <v>23</v>
      </c>
      <c r="C206" s="16">
        <v>2</v>
      </c>
      <c r="D206" s="16" t="s">
        <v>17</v>
      </c>
      <c r="E206" s="19">
        <v>43269</v>
      </c>
    </row>
    <row r="207" spans="1:5" ht="21" customHeight="1" x14ac:dyDescent="0.25">
      <c r="A207" s="16">
        <v>18</v>
      </c>
      <c r="B207" s="22" t="s">
        <v>23</v>
      </c>
      <c r="C207" s="16">
        <v>2</v>
      </c>
      <c r="D207" s="16" t="s">
        <v>14</v>
      </c>
      <c r="E207" s="19">
        <v>43269</v>
      </c>
    </row>
    <row r="208" spans="1:5" ht="21" customHeight="1" x14ac:dyDescent="0.25">
      <c r="A208" s="16">
        <v>19</v>
      </c>
      <c r="B208" s="22" t="s">
        <v>23</v>
      </c>
      <c r="C208" s="16">
        <v>2</v>
      </c>
      <c r="D208" s="16" t="s">
        <v>20</v>
      </c>
      <c r="E208" s="19">
        <v>43269</v>
      </c>
    </row>
    <row r="209" spans="1:5" ht="21" customHeight="1" x14ac:dyDescent="0.25">
      <c r="A209" s="16">
        <v>20</v>
      </c>
      <c r="B209" s="22" t="s">
        <v>23</v>
      </c>
      <c r="C209" s="16">
        <v>2</v>
      </c>
      <c r="D209" s="16" t="s">
        <v>24</v>
      </c>
      <c r="E209" s="19">
        <v>43269</v>
      </c>
    </row>
    <row r="210" spans="1:5" ht="21" customHeight="1" x14ac:dyDescent="0.25">
      <c r="A210" s="16">
        <v>21</v>
      </c>
      <c r="B210" s="22" t="s">
        <v>23</v>
      </c>
      <c r="C210" s="16">
        <v>2</v>
      </c>
      <c r="D210" s="16" t="s">
        <v>34</v>
      </c>
      <c r="E210" s="19">
        <v>43269</v>
      </c>
    </row>
    <row r="211" spans="1:5" ht="21" customHeight="1" x14ac:dyDescent="0.25">
      <c r="A211" s="16">
        <v>22</v>
      </c>
      <c r="B211" s="22" t="s">
        <v>23</v>
      </c>
      <c r="C211" s="16">
        <v>2</v>
      </c>
      <c r="D211" s="16" t="s">
        <v>35</v>
      </c>
      <c r="E211" s="19">
        <v>43269</v>
      </c>
    </row>
    <row r="212" spans="1:5" ht="21" customHeight="1" x14ac:dyDescent="0.25">
      <c r="A212" s="16">
        <v>23</v>
      </c>
      <c r="B212" s="22" t="s">
        <v>23</v>
      </c>
      <c r="C212" s="16">
        <v>2</v>
      </c>
      <c r="D212" s="16" t="s">
        <v>6</v>
      </c>
      <c r="E212" s="19">
        <v>43269</v>
      </c>
    </row>
    <row r="213" spans="1:5" ht="21" customHeight="1" x14ac:dyDescent="0.25">
      <c r="A213" s="16">
        <v>24</v>
      </c>
      <c r="B213" s="22" t="s">
        <v>23</v>
      </c>
      <c r="C213" s="16">
        <v>2</v>
      </c>
      <c r="D213" s="16" t="s">
        <v>16</v>
      </c>
      <c r="E213" s="19">
        <v>43269</v>
      </c>
    </row>
    <row r="214" spans="1:5" ht="21" customHeight="1" x14ac:dyDescent="0.25">
      <c r="A214" s="16">
        <v>25</v>
      </c>
      <c r="B214" s="23" t="s">
        <v>7</v>
      </c>
      <c r="C214" s="16">
        <v>2</v>
      </c>
      <c r="D214" s="16" t="s">
        <v>33</v>
      </c>
      <c r="E214" s="19">
        <v>43269</v>
      </c>
    </row>
    <row r="215" spans="1:5" ht="21" customHeight="1" x14ac:dyDescent="0.25">
      <c r="A215" s="16">
        <v>26</v>
      </c>
      <c r="B215" s="23" t="s">
        <v>7</v>
      </c>
      <c r="C215" s="16">
        <v>2</v>
      </c>
      <c r="D215" s="16" t="s">
        <v>20</v>
      </c>
      <c r="E215" s="19">
        <v>43269</v>
      </c>
    </row>
    <row r="216" spans="1:5" ht="21" customHeight="1" x14ac:dyDescent="0.25">
      <c r="A216" s="16">
        <v>27</v>
      </c>
      <c r="B216" s="23" t="s">
        <v>7</v>
      </c>
      <c r="C216" s="16">
        <v>2</v>
      </c>
      <c r="D216" s="16" t="s">
        <v>28</v>
      </c>
      <c r="E216" s="19">
        <v>43269</v>
      </c>
    </row>
    <row r="217" spans="1:5" ht="21" customHeight="1" x14ac:dyDescent="0.25">
      <c r="A217" s="16">
        <v>28</v>
      </c>
      <c r="B217" s="23" t="s">
        <v>7</v>
      </c>
      <c r="C217" s="16">
        <v>2</v>
      </c>
      <c r="D217" s="16" t="s">
        <v>32</v>
      </c>
      <c r="E217" s="19">
        <v>43269</v>
      </c>
    </row>
    <row r="218" spans="1:5" ht="21" customHeight="1" x14ac:dyDescent="0.25">
      <c r="A218" s="16">
        <v>29</v>
      </c>
      <c r="B218" s="23" t="s">
        <v>7</v>
      </c>
      <c r="C218" s="16">
        <v>2</v>
      </c>
      <c r="D218" s="16" t="s">
        <v>29</v>
      </c>
      <c r="E218" s="19">
        <v>43269</v>
      </c>
    </row>
    <row r="219" spans="1:5" ht="21" customHeight="1" x14ac:dyDescent="0.25">
      <c r="A219" s="16">
        <v>30</v>
      </c>
      <c r="B219" s="23" t="s">
        <v>7</v>
      </c>
      <c r="C219" s="16">
        <v>2</v>
      </c>
      <c r="D219" s="16" t="s">
        <v>12</v>
      </c>
      <c r="E219" s="19">
        <v>43269</v>
      </c>
    </row>
    <row r="220" spans="1:5" ht="21" customHeight="1" x14ac:dyDescent="0.25">
      <c r="A220" s="16">
        <v>31</v>
      </c>
      <c r="B220" s="23" t="s">
        <v>7</v>
      </c>
      <c r="C220" s="16">
        <v>2</v>
      </c>
      <c r="D220" s="16" t="s">
        <v>6</v>
      </c>
      <c r="E220" s="19">
        <v>43269</v>
      </c>
    </row>
    <row r="221" spans="1:5" ht="21" customHeight="1" x14ac:dyDescent="0.25">
      <c r="A221" s="16">
        <v>32</v>
      </c>
      <c r="B221" s="23" t="s">
        <v>7</v>
      </c>
      <c r="C221" s="16">
        <v>2</v>
      </c>
      <c r="D221" s="16" t="s">
        <v>30</v>
      </c>
      <c r="E221" s="19">
        <v>43269</v>
      </c>
    </row>
    <row r="222" spans="1:5" ht="21" customHeight="1" x14ac:dyDescent="0.25">
      <c r="A222" s="16">
        <v>33</v>
      </c>
      <c r="B222" s="23" t="s">
        <v>7</v>
      </c>
      <c r="C222" s="16">
        <v>4</v>
      </c>
      <c r="D222" s="16" t="s">
        <v>4</v>
      </c>
      <c r="E222" s="19">
        <v>43269</v>
      </c>
    </row>
    <row r="223" spans="1:5" ht="21" customHeight="1" x14ac:dyDescent="0.25">
      <c r="A223" s="16">
        <v>34</v>
      </c>
      <c r="B223" s="23" t="s">
        <v>7</v>
      </c>
      <c r="C223" s="16">
        <v>4</v>
      </c>
      <c r="D223" s="16" t="s">
        <v>32</v>
      </c>
      <c r="E223" s="19">
        <v>43269</v>
      </c>
    </row>
    <row r="224" spans="1:5" ht="21" customHeight="1" x14ac:dyDescent="0.25">
      <c r="A224" s="16">
        <v>35</v>
      </c>
      <c r="B224" s="23" t="s">
        <v>7</v>
      </c>
      <c r="C224" s="16">
        <v>4</v>
      </c>
      <c r="D224" s="16" t="s">
        <v>12</v>
      </c>
      <c r="E224" s="19">
        <v>43269</v>
      </c>
    </row>
    <row r="225" spans="1:5" ht="21" customHeight="1" x14ac:dyDescent="0.25">
      <c r="A225" s="16">
        <v>36</v>
      </c>
      <c r="B225" s="23" t="s">
        <v>7</v>
      </c>
      <c r="C225" s="16">
        <v>4</v>
      </c>
      <c r="D225" s="16" t="s">
        <v>13</v>
      </c>
      <c r="E225" s="19">
        <v>43269</v>
      </c>
    </row>
    <row r="226" spans="1:5" ht="21" customHeight="1" x14ac:dyDescent="0.25">
      <c r="A226" s="16">
        <v>37</v>
      </c>
      <c r="B226" s="23" t="s">
        <v>7</v>
      </c>
      <c r="C226" s="16">
        <v>6</v>
      </c>
      <c r="D226" s="16" t="s">
        <v>3</v>
      </c>
      <c r="E226" s="19">
        <v>43269</v>
      </c>
    </row>
    <row r="227" spans="1:5" ht="21" customHeight="1" x14ac:dyDescent="0.25">
      <c r="A227" s="24">
        <f>'Jan 18'!C1</f>
        <v>1</v>
      </c>
      <c r="B227" s="13" t="str">
        <f>'Jan 18'!D1</f>
        <v>Multiple Choice</v>
      </c>
      <c r="C227" s="24">
        <f>'Jan 18'!E1</f>
        <v>2</v>
      </c>
      <c r="D227" s="13" t="str">
        <f>'Jan 18'!F1</f>
        <v>S-IC.A</v>
      </c>
      <c r="E227" s="18">
        <f>'Jan 18'!G1</f>
        <v>43118</v>
      </c>
    </row>
    <row r="228" spans="1:5" ht="21" customHeight="1" x14ac:dyDescent="0.25">
      <c r="A228" s="24">
        <f>'Jan 18'!C2</f>
        <v>2</v>
      </c>
      <c r="B228" s="13" t="str">
        <f>'Jan 18'!D2</f>
        <v>Multiple Choice</v>
      </c>
      <c r="C228" s="24">
        <f>'Jan 18'!E2</f>
        <v>2</v>
      </c>
      <c r="D228" s="13" t="str">
        <f>'Jan 18'!F2</f>
        <v>A-REI.A</v>
      </c>
      <c r="E228" s="18">
        <f>'Jan 18'!G2</f>
        <v>43118</v>
      </c>
    </row>
    <row r="229" spans="1:5" ht="21" customHeight="1" x14ac:dyDescent="0.25">
      <c r="A229" s="24">
        <f>'Jan 18'!C3</f>
        <v>3</v>
      </c>
      <c r="B229" s="13" t="str">
        <f>'Jan 18'!D3</f>
        <v>Multiple Choice</v>
      </c>
      <c r="C229" s="24">
        <f>'Jan 18'!E3</f>
        <v>2</v>
      </c>
      <c r="D229" s="13" t="str">
        <f>'Jan 18'!F3</f>
        <v>A-REI.C</v>
      </c>
      <c r="E229" s="18">
        <f>'Jan 18'!G3</f>
        <v>43118</v>
      </c>
    </row>
    <row r="230" spans="1:5" ht="21" customHeight="1" x14ac:dyDescent="0.25">
      <c r="A230" s="24">
        <f>'Jan 18'!C4</f>
        <v>4</v>
      </c>
      <c r="B230" s="13" t="str">
        <f>'Jan 18'!D4</f>
        <v>Multiple Choice</v>
      </c>
      <c r="C230" s="24">
        <f>'Jan 18'!E4</f>
        <v>2</v>
      </c>
      <c r="D230" s="13" t="str">
        <f>'Jan 18'!F4</f>
        <v>N-Q.A</v>
      </c>
      <c r="E230" s="18">
        <f>'Jan 18'!G4</f>
        <v>43118</v>
      </c>
    </row>
    <row r="231" spans="1:5" ht="21" customHeight="1" x14ac:dyDescent="0.25">
      <c r="A231" s="24">
        <f>'Jan 18'!C5</f>
        <v>5</v>
      </c>
      <c r="B231" s="13" t="str">
        <f>'Jan 18'!D5</f>
        <v>Multiple Choice</v>
      </c>
      <c r="C231" s="24">
        <f>'Jan 18'!E5</f>
        <v>2</v>
      </c>
      <c r="D231" s="13" t="str">
        <f>'Jan 18'!F5</f>
        <v>F-LE.B</v>
      </c>
      <c r="E231" s="18">
        <f>'Jan 18'!G5</f>
        <v>43118</v>
      </c>
    </row>
    <row r="232" spans="1:5" ht="21" customHeight="1" x14ac:dyDescent="0.25">
      <c r="A232" s="24">
        <f>'Jan 18'!C6</f>
        <v>6</v>
      </c>
      <c r="B232" s="13" t="str">
        <f>'Jan 18'!D6</f>
        <v>Multiple Choice</v>
      </c>
      <c r="C232" s="24">
        <f>'Jan 18'!E6</f>
        <v>2</v>
      </c>
      <c r="D232" s="13" t="str">
        <f>'Jan 18'!F6</f>
        <v>A-APR.C</v>
      </c>
      <c r="E232" s="18">
        <f>'Jan 18'!G6</f>
        <v>43118</v>
      </c>
    </row>
    <row r="233" spans="1:5" ht="21" customHeight="1" x14ac:dyDescent="0.25">
      <c r="A233" s="24">
        <f>'Jan 18'!C7</f>
        <v>7</v>
      </c>
      <c r="B233" s="13" t="str">
        <f>'Jan 18'!D7</f>
        <v>Multiple Choice</v>
      </c>
      <c r="C233" s="24">
        <f>'Jan 18'!E7</f>
        <v>2</v>
      </c>
      <c r="D233" s="13" t="str">
        <f>'Jan 18'!F7</f>
        <v>S-ID.A</v>
      </c>
      <c r="E233" s="18">
        <f>'Jan 18'!G7</f>
        <v>43118</v>
      </c>
    </row>
    <row r="234" spans="1:5" ht="21" customHeight="1" x14ac:dyDescent="0.25">
      <c r="A234" s="24">
        <f>'Jan 18'!C8</f>
        <v>8</v>
      </c>
      <c r="B234" s="13" t="str">
        <f>'Jan 18'!D8</f>
        <v>Multiple Choice</v>
      </c>
      <c r="C234" s="24">
        <f>'Jan 18'!E8</f>
        <v>2</v>
      </c>
      <c r="D234" s="13" t="str">
        <f>'Jan 18'!F8</f>
        <v>A-SSE.B</v>
      </c>
      <c r="E234" s="18">
        <f>'Jan 18'!G8</f>
        <v>43118</v>
      </c>
    </row>
    <row r="235" spans="1:5" ht="21" customHeight="1" x14ac:dyDescent="0.25">
      <c r="A235" s="24">
        <f>'Jan 18'!C9</f>
        <v>9</v>
      </c>
      <c r="B235" s="13" t="str">
        <f>'Jan 18'!D9</f>
        <v>Multiple Choice</v>
      </c>
      <c r="C235" s="24">
        <f>'Jan 18'!E9</f>
        <v>2</v>
      </c>
      <c r="D235" s="13" t="str">
        <f>'Jan 18'!F9</f>
        <v>A-APR.D</v>
      </c>
      <c r="E235" s="18">
        <f>'Jan 18'!G9</f>
        <v>43118</v>
      </c>
    </row>
    <row r="236" spans="1:5" ht="21" customHeight="1" x14ac:dyDescent="0.25">
      <c r="A236" s="24">
        <f>'Jan 18'!C10</f>
        <v>10</v>
      </c>
      <c r="B236" s="13" t="str">
        <f>'Jan 18'!D10</f>
        <v>Multiple Choice</v>
      </c>
      <c r="C236" s="24">
        <f>'Jan 18'!E10</f>
        <v>2</v>
      </c>
      <c r="D236" s="13" t="str">
        <f>'Jan 18'!F10</f>
        <v>A-CED.A</v>
      </c>
      <c r="E236" s="18">
        <f>'Jan 18'!G10</f>
        <v>43118</v>
      </c>
    </row>
    <row r="237" spans="1:5" ht="21" customHeight="1" x14ac:dyDescent="0.25">
      <c r="A237" s="24">
        <f>'Jan 18'!C11</f>
        <v>11</v>
      </c>
      <c r="B237" s="13" t="str">
        <f>'Jan 18'!D11</f>
        <v>Multiple Choice</v>
      </c>
      <c r="C237" s="24">
        <f>'Jan 18'!E11</f>
        <v>2</v>
      </c>
      <c r="D237" s="13" t="str">
        <f>'Jan 18'!F11</f>
        <v>N-RN.A</v>
      </c>
      <c r="E237" s="18">
        <f>'Jan 18'!G11</f>
        <v>43118</v>
      </c>
    </row>
    <row r="238" spans="1:5" ht="21" customHeight="1" x14ac:dyDescent="0.25">
      <c r="A238" s="24">
        <f>'Jan 18'!C12</f>
        <v>12</v>
      </c>
      <c r="B238" s="13" t="str">
        <f>'Jan 18'!D12</f>
        <v>Multiple Choice</v>
      </c>
      <c r="C238" s="24">
        <f>'Jan 18'!E12</f>
        <v>2</v>
      </c>
      <c r="D238" s="13" t="str">
        <f>'Jan 18'!F12</f>
        <v>A-REI.A</v>
      </c>
      <c r="E238" s="18">
        <f>'Jan 18'!G12</f>
        <v>43118</v>
      </c>
    </row>
    <row r="239" spans="1:5" ht="21" customHeight="1" x14ac:dyDescent="0.25">
      <c r="A239" s="24">
        <f>'Jan 18'!C13</f>
        <v>13</v>
      </c>
      <c r="B239" s="13" t="str">
        <f>'Jan 18'!D13</f>
        <v>Multiple Choice</v>
      </c>
      <c r="C239" s="24">
        <f>'Jan 18'!E13</f>
        <v>2</v>
      </c>
      <c r="D239" s="13" t="str">
        <f>'Jan 18'!F13</f>
        <v>F-LE.A</v>
      </c>
      <c r="E239" s="18">
        <f>'Jan 18'!G13</f>
        <v>43118</v>
      </c>
    </row>
    <row r="240" spans="1:5" ht="21" customHeight="1" x14ac:dyDescent="0.25">
      <c r="A240" s="24">
        <f>'Jan 18'!C14</f>
        <v>14</v>
      </c>
      <c r="B240" s="13" t="str">
        <f>'Jan 18'!D14</f>
        <v>Multiple Choice</v>
      </c>
      <c r="C240" s="24">
        <f>'Jan 18'!E14</f>
        <v>2</v>
      </c>
      <c r="D240" s="13" t="str">
        <f>'Jan 18'!F14</f>
        <v>A-REI.D</v>
      </c>
      <c r="E240" s="18">
        <f>'Jan 18'!G14</f>
        <v>43118</v>
      </c>
    </row>
    <row r="241" spans="1:5" ht="21" customHeight="1" x14ac:dyDescent="0.25">
      <c r="A241" s="24">
        <f>'Jan 18'!C15</f>
        <v>15</v>
      </c>
      <c r="B241" s="13" t="str">
        <f>'Jan 18'!D15</f>
        <v>Multiple Choice</v>
      </c>
      <c r="C241" s="24">
        <f>'Jan 18'!E15</f>
        <v>2</v>
      </c>
      <c r="D241" s="13" t="str">
        <f>'Jan 18'!F15</f>
        <v>F-TF.A</v>
      </c>
      <c r="E241" s="18">
        <f>'Jan 18'!G15</f>
        <v>43118</v>
      </c>
    </row>
    <row r="242" spans="1:5" ht="21" customHeight="1" x14ac:dyDescent="0.25">
      <c r="A242" s="24">
        <f>'Jan 18'!C16</f>
        <v>16</v>
      </c>
      <c r="B242" s="13" t="str">
        <f>'Jan 18'!D16</f>
        <v>Multiple Choice</v>
      </c>
      <c r="C242" s="24">
        <f>'Jan 18'!E16</f>
        <v>2</v>
      </c>
      <c r="D242" s="13" t="str">
        <f>'Jan 18'!F16</f>
        <v>G-GPE.A</v>
      </c>
      <c r="E242" s="18">
        <f>'Jan 18'!G16</f>
        <v>43118</v>
      </c>
    </row>
    <row r="243" spans="1:5" ht="21" customHeight="1" x14ac:dyDescent="0.25">
      <c r="A243" s="24">
        <f>'Jan 18'!C17</f>
        <v>17</v>
      </c>
      <c r="B243" s="13" t="str">
        <f>'Jan 18'!D17</f>
        <v>Multiple Choice</v>
      </c>
      <c r="C243" s="24">
        <f>'Jan 18'!E17</f>
        <v>2</v>
      </c>
      <c r="D243" s="13" t="str">
        <f>'Jan 18'!F17</f>
        <v>F-IF.B</v>
      </c>
      <c r="E243" s="18">
        <f>'Jan 18'!G17</f>
        <v>43118</v>
      </c>
    </row>
    <row r="244" spans="1:5" ht="21" customHeight="1" x14ac:dyDescent="0.25">
      <c r="A244" s="24">
        <f>'Jan 18'!C18</f>
        <v>18</v>
      </c>
      <c r="B244" s="13" t="str">
        <f>'Jan 18'!D18</f>
        <v>Multiple Choice</v>
      </c>
      <c r="C244" s="24">
        <f>'Jan 18'!E18</f>
        <v>2</v>
      </c>
      <c r="D244" s="13" t="str">
        <f>'Jan 18'!F18</f>
        <v>A-SSE.A</v>
      </c>
      <c r="E244" s="18">
        <f>'Jan 18'!G18</f>
        <v>43118</v>
      </c>
    </row>
    <row r="245" spans="1:5" ht="21" customHeight="1" x14ac:dyDescent="0.25">
      <c r="A245" s="24">
        <f>'Jan 18'!C19</f>
        <v>19</v>
      </c>
      <c r="B245" s="13" t="str">
        <f>'Jan 18'!D19</f>
        <v>Multiple Choice</v>
      </c>
      <c r="C245" s="24">
        <f>'Jan 18'!E19</f>
        <v>2</v>
      </c>
      <c r="D245" s="13" t="str">
        <f>'Jan 18'!F19</f>
        <v>A-APR.B</v>
      </c>
      <c r="E245" s="18">
        <f>'Jan 18'!G19</f>
        <v>43118</v>
      </c>
    </row>
    <row r="246" spans="1:5" ht="21" customHeight="1" x14ac:dyDescent="0.25">
      <c r="A246" s="24">
        <f>'Jan 18'!C20</f>
        <v>20</v>
      </c>
      <c r="B246" s="13" t="str">
        <f>'Jan 18'!D20</f>
        <v>Multiple Choice</v>
      </c>
      <c r="C246" s="24">
        <f>'Jan 18'!E20</f>
        <v>2</v>
      </c>
      <c r="D246" s="13" t="str">
        <f>'Jan 18'!F20</f>
        <v>S-IC.A</v>
      </c>
      <c r="E246" s="18">
        <f>'Jan 18'!G20</f>
        <v>43118</v>
      </c>
    </row>
    <row r="247" spans="1:5" ht="21" customHeight="1" x14ac:dyDescent="0.25">
      <c r="A247" s="13">
        <f>'Jan 18'!C21</f>
        <v>21</v>
      </c>
      <c r="B247" s="13" t="str">
        <f>'Jan 18'!D21</f>
        <v>Multiple Choice</v>
      </c>
      <c r="C247" s="24">
        <f>'Jan 18'!E21</f>
        <v>2</v>
      </c>
      <c r="D247" s="13" t="str">
        <f>'Jan 18'!F21</f>
        <v>F-BF.B</v>
      </c>
      <c r="E247" s="18">
        <f>'Jan 18'!G21</f>
        <v>43118</v>
      </c>
    </row>
    <row r="248" spans="1:5" ht="21" customHeight="1" x14ac:dyDescent="0.25">
      <c r="A248" s="24">
        <f>'Jan 18'!C22</f>
        <v>22</v>
      </c>
      <c r="B248" s="13" t="str">
        <f>'Jan 18'!D22</f>
        <v>Multiple Choice</v>
      </c>
      <c r="C248" s="24">
        <f>'Jan 18'!E22</f>
        <v>2</v>
      </c>
      <c r="D248" s="13" t="str">
        <f>'Jan 18'!F22</f>
        <v>A-SSE.B</v>
      </c>
      <c r="E248" s="18">
        <f>'Jan 18'!G22</f>
        <v>43118</v>
      </c>
    </row>
    <row r="249" spans="1:5" ht="21" customHeight="1" x14ac:dyDescent="0.25">
      <c r="A249" s="24">
        <f>'Jan 18'!C23</f>
        <v>23</v>
      </c>
      <c r="B249" s="13" t="str">
        <f>'Jan 18'!D23</f>
        <v>Multiple Choice</v>
      </c>
      <c r="C249" s="24">
        <f>'Jan 18'!E23</f>
        <v>2</v>
      </c>
      <c r="D249" s="13" t="str">
        <f>'Jan 18'!F23</f>
        <v>F-IF.C</v>
      </c>
      <c r="E249" s="18">
        <f>'Jan 18'!G23</f>
        <v>43118</v>
      </c>
    </row>
    <row r="250" spans="1:5" ht="21" customHeight="1" x14ac:dyDescent="0.25">
      <c r="A250" s="24">
        <f>'Jan 18'!C24</f>
        <v>24</v>
      </c>
      <c r="B250" s="13" t="str">
        <f>'Jan 18'!D24</f>
        <v>Multiple Choice</v>
      </c>
      <c r="C250" s="24">
        <f>'Jan 18'!E24</f>
        <v>2</v>
      </c>
      <c r="D250" s="13" t="str">
        <f>'Jan 18'!F24</f>
        <v>F-BF.A</v>
      </c>
      <c r="E250" s="18">
        <f>'Jan 18'!G24</f>
        <v>43118</v>
      </c>
    </row>
    <row r="251" spans="1:5" ht="21" customHeight="1" x14ac:dyDescent="0.25">
      <c r="A251" s="24">
        <f>'Jan 18'!C25</f>
        <v>25</v>
      </c>
      <c r="B251" s="13" t="str">
        <f>'Jan 18'!D25</f>
        <v>Constructed Response</v>
      </c>
      <c r="C251" s="24">
        <f>'Jan 18'!E25</f>
        <v>2</v>
      </c>
      <c r="D251" s="13" t="str">
        <f>'Jan 18'!F25</f>
        <v>N-CN.A</v>
      </c>
      <c r="E251" s="18">
        <f>'Jan 18'!G25</f>
        <v>43118</v>
      </c>
    </row>
    <row r="252" spans="1:5" ht="21" customHeight="1" x14ac:dyDescent="0.25">
      <c r="A252" s="24">
        <f>'Jan 18'!C26</f>
        <v>26</v>
      </c>
      <c r="B252" s="13" t="str">
        <f>'Jan 18'!D26</f>
        <v>Constructed Response</v>
      </c>
      <c r="C252" s="24">
        <f>'Jan 18'!E26</f>
        <v>2</v>
      </c>
      <c r="D252" s="13" t="str">
        <f>'Jan 18'!F26</f>
        <v>S-ID.B</v>
      </c>
      <c r="E252" s="18">
        <f>'Jan 18'!G26</f>
        <v>43118</v>
      </c>
    </row>
    <row r="253" spans="1:5" ht="21" customHeight="1" x14ac:dyDescent="0.25">
      <c r="A253" s="24">
        <f>'Jan 18'!C27</f>
        <v>27</v>
      </c>
      <c r="B253" s="13" t="str">
        <f>'Jan 18'!D27</f>
        <v>Constructed Response</v>
      </c>
      <c r="C253" s="24">
        <f>'Jan 18'!E27</f>
        <v>2</v>
      </c>
      <c r="D253" s="13" t="str">
        <f>'Jan 18'!F27</f>
        <v>A-CED.A</v>
      </c>
      <c r="E253" s="18">
        <f>'Jan 18'!G27</f>
        <v>43118</v>
      </c>
    </row>
    <row r="254" spans="1:5" ht="21" customHeight="1" x14ac:dyDescent="0.25">
      <c r="A254" s="24">
        <f>'Jan 18'!C28</f>
        <v>28</v>
      </c>
      <c r="B254" s="13" t="str">
        <f>'Jan 18'!D28</f>
        <v>Constructed Response</v>
      </c>
      <c r="C254" s="24">
        <f>'Jan 18'!E28</f>
        <v>2</v>
      </c>
      <c r="D254" s="13" t="str">
        <f>'Jan 18'!F28</f>
        <v>A-SSE.A</v>
      </c>
      <c r="E254" s="18">
        <f>'Jan 18'!G28</f>
        <v>43118</v>
      </c>
    </row>
    <row r="255" spans="1:5" ht="21" customHeight="1" x14ac:dyDescent="0.25">
      <c r="A255" s="24">
        <f>'Jan 18'!C29</f>
        <v>29</v>
      </c>
      <c r="B255" s="13" t="str">
        <f>'Jan 18'!D29</f>
        <v>Constructed Response</v>
      </c>
      <c r="C255" s="24">
        <f>'Jan 18'!E29</f>
        <v>2</v>
      </c>
      <c r="D255" s="13" t="str">
        <f>'Jan 18'!F29</f>
        <v>A-REI.D</v>
      </c>
      <c r="E255" s="18">
        <f>'Jan 18'!G29</f>
        <v>43118</v>
      </c>
    </row>
    <row r="256" spans="1:5" ht="21" customHeight="1" x14ac:dyDescent="0.25">
      <c r="A256" s="24">
        <f>'Jan 18'!C30</f>
        <v>30</v>
      </c>
      <c r="B256" s="13" t="str">
        <f>'Jan 18'!D30</f>
        <v>Constructed Response</v>
      </c>
      <c r="C256" s="24">
        <f>'Jan 18'!E30</f>
        <v>2</v>
      </c>
      <c r="D256" s="13" t="str">
        <f>'Jan 18'!F30</f>
        <v>F-IF.C</v>
      </c>
      <c r="E256" s="18">
        <f>'Jan 18'!G30</f>
        <v>43118</v>
      </c>
    </row>
    <row r="257" spans="1:5" ht="21" customHeight="1" x14ac:dyDescent="0.25">
      <c r="A257" s="24">
        <f>'Jan 18'!C31</f>
        <v>31</v>
      </c>
      <c r="B257" s="13" t="str">
        <f>'Jan 18'!D31</f>
        <v>Constructed Response</v>
      </c>
      <c r="C257" s="24">
        <f>'Jan 18'!E31</f>
        <v>2</v>
      </c>
      <c r="D257" s="13" t="str">
        <f>'Jan 18'!F31</f>
        <v>F-IF.C</v>
      </c>
      <c r="E257" s="18">
        <f>'Jan 18'!G31</f>
        <v>43118</v>
      </c>
    </row>
    <row r="258" spans="1:5" ht="21" customHeight="1" x14ac:dyDescent="0.25">
      <c r="A258" s="24">
        <f>'Jan 18'!C32</f>
        <v>32</v>
      </c>
      <c r="B258" s="13" t="str">
        <f>'Jan 18'!D32</f>
        <v>Constructed Response</v>
      </c>
      <c r="C258" s="24">
        <f>'Jan 18'!E32</f>
        <v>2</v>
      </c>
      <c r="D258" s="13" t="str">
        <f>'Jan 18'!F32</f>
        <v>N-RN.A</v>
      </c>
      <c r="E258" s="18">
        <f>'Jan 18'!G32</f>
        <v>43118</v>
      </c>
    </row>
    <row r="259" spans="1:5" ht="21" customHeight="1" x14ac:dyDescent="0.25">
      <c r="A259" s="24">
        <f>'Jan 18'!C33</f>
        <v>33</v>
      </c>
      <c r="B259" s="13" t="str">
        <f>'Jan 18'!D33</f>
        <v>Constructed Response</v>
      </c>
      <c r="C259" s="24">
        <f>'Jan 18'!E33</f>
        <v>4</v>
      </c>
      <c r="D259" s="13" t="str">
        <f>'Jan 18'!F33</f>
        <v>F-BF.A</v>
      </c>
      <c r="E259" s="18">
        <f>'Jan 18'!G33</f>
        <v>43118</v>
      </c>
    </row>
    <row r="260" spans="1:5" ht="21" customHeight="1" x14ac:dyDescent="0.25">
      <c r="A260" s="24">
        <f>'Jan 18'!C34</f>
        <v>34</v>
      </c>
      <c r="B260" s="13" t="str">
        <f>'Jan 18'!D34</f>
        <v>Constructed Response</v>
      </c>
      <c r="C260" s="24">
        <f>'Jan 18'!E34</f>
        <v>4</v>
      </c>
      <c r="D260" s="13" t="str">
        <f>'Jan 18'!F34</f>
        <v>S-CP.A</v>
      </c>
      <c r="E260" s="18">
        <f>'Jan 18'!G34</f>
        <v>43118</v>
      </c>
    </row>
    <row r="261" spans="1:5" ht="21" customHeight="1" x14ac:dyDescent="0.25">
      <c r="A261" s="24">
        <f>'Jan 18'!C35</f>
        <v>35</v>
      </c>
      <c r="B261" s="13" t="str">
        <f>'Jan 18'!D35</f>
        <v>Constructed Response</v>
      </c>
      <c r="C261" s="24">
        <f>'Jan 18'!E35</f>
        <v>4</v>
      </c>
      <c r="D261" s="13" t="str">
        <f>'Jan 18'!F35</f>
        <v>S-IC.B</v>
      </c>
      <c r="E261" s="18">
        <f>'Jan 18'!G35</f>
        <v>43118</v>
      </c>
    </row>
    <row r="262" spans="1:5" ht="21" customHeight="1" x14ac:dyDescent="0.25">
      <c r="A262" s="13">
        <f>'Jan 18'!C36</f>
        <v>36</v>
      </c>
      <c r="B262" s="13" t="str">
        <f>'Jan 18'!D36</f>
        <v>Constructed Response</v>
      </c>
      <c r="C262" s="24">
        <f>'Jan 18'!E36</f>
        <v>4</v>
      </c>
      <c r="D262" s="13" t="str">
        <f>'Jan 18'!F36</f>
        <v>A-APR.B</v>
      </c>
      <c r="E262" s="18">
        <f>'Jan 18'!G36</f>
        <v>43118</v>
      </c>
    </row>
    <row r="263" spans="1:5" ht="21" customHeight="1" x14ac:dyDescent="0.25">
      <c r="A263" s="24">
        <f>'Jan 18'!C37</f>
        <v>37</v>
      </c>
      <c r="B263" s="13" t="str">
        <f>'Jan 18'!D37</f>
        <v>Constructed Response</v>
      </c>
      <c r="C263" s="24">
        <f>'Jan 18'!E37</f>
        <v>6</v>
      </c>
      <c r="D263" s="13" t="str">
        <f>'Jan 18'!F37</f>
        <v>F-IF.B</v>
      </c>
      <c r="E263" s="18">
        <f>'Jan 18'!G37</f>
        <v>43118</v>
      </c>
    </row>
    <row r="264" spans="1:5" ht="20.25" customHeight="1" x14ac:dyDescent="0.25">
      <c r="A264" s="24">
        <v>1</v>
      </c>
      <c r="B264" s="13" t="s">
        <v>23</v>
      </c>
      <c r="C264" s="24">
        <v>2</v>
      </c>
      <c r="D264" s="13" t="s">
        <v>14</v>
      </c>
      <c r="E264" s="26">
        <v>43313</v>
      </c>
    </row>
    <row r="265" spans="1:5" ht="20.25" customHeight="1" x14ac:dyDescent="0.25">
      <c r="A265" s="24">
        <v>2</v>
      </c>
      <c r="B265" s="13" t="s">
        <v>23</v>
      </c>
      <c r="C265" s="24">
        <v>2</v>
      </c>
      <c r="D265" s="13" t="s">
        <v>32</v>
      </c>
      <c r="E265" s="26">
        <v>43313</v>
      </c>
    </row>
    <row r="266" spans="1:5" ht="20.25" customHeight="1" x14ac:dyDescent="0.25">
      <c r="A266" s="24">
        <v>3</v>
      </c>
      <c r="B266" s="13" t="s">
        <v>23</v>
      </c>
      <c r="C266" s="24">
        <v>2</v>
      </c>
      <c r="D266" s="13" t="s">
        <v>12</v>
      </c>
      <c r="E266" s="26">
        <v>43313</v>
      </c>
    </row>
    <row r="267" spans="1:5" ht="20.25" customHeight="1" x14ac:dyDescent="0.25">
      <c r="A267" s="24">
        <v>4</v>
      </c>
      <c r="B267" s="13" t="s">
        <v>23</v>
      </c>
      <c r="C267" s="24">
        <v>2</v>
      </c>
      <c r="D267" s="13" t="s">
        <v>20</v>
      </c>
      <c r="E267" s="26">
        <v>43313</v>
      </c>
    </row>
    <row r="268" spans="1:5" ht="20.25" customHeight="1" x14ac:dyDescent="0.25">
      <c r="A268" s="24">
        <v>5</v>
      </c>
      <c r="B268" s="13" t="s">
        <v>23</v>
      </c>
      <c r="C268" s="24">
        <v>2</v>
      </c>
      <c r="D268" s="13" t="s">
        <v>29</v>
      </c>
      <c r="E268" s="26">
        <v>43313</v>
      </c>
    </row>
    <row r="269" spans="1:5" ht="20.25" customHeight="1" x14ac:dyDescent="0.25">
      <c r="A269" s="24">
        <v>6</v>
      </c>
      <c r="B269" s="13" t="s">
        <v>23</v>
      </c>
      <c r="C269" s="24">
        <v>2</v>
      </c>
      <c r="D269" s="13" t="s">
        <v>5</v>
      </c>
      <c r="E269" s="26">
        <v>43313</v>
      </c>
    </row>
    <row r="270" spans="1:5" ht="20.25" customHeight="1" x14ac:dyDescent="0.25">
      <c r="A270" s="24">
        <v>7</v>
      </c>
      <c r="B270" s="13" t="s">
        <v>23</v>
      </c>
      <c r="C270" s="24">
        <v>2</v>
      </c>
      <c r="D270" s="13" t="s">
        <v>4</v>
      </c>
      <c r="E270" s="26">
        <v>43313</v>
      </c>
    </row>
    <row r="271" spans="1:5" ht="20.25" customHeight="1" x14ac:dyDescent="0.25">
      <c r="A271" s="24">
        <v>8</v>
      </c>
      <c r="B271" s="13" t="s">
        <v>23</v>
      </c>
      <c r="C271" s="24">
        <v>2</v>
      </c>
      <c r="D271" s="13" t="s">
        <v>6</v>
      </c>
      <c r="E271" s="26">
        <v>43313</v>
      </c>
    </row>
    <row r="272" spans="1:5" ht="20.25" customHeight="1" x14ac:dyDescent="0.25">
      <c r="A272" s="24">
        <v>9</v>
      </c>
      <c r="B272" s="13" t="s">
        <v>23</v>
      </c>
      <c r="C272" s="24">
        <v>2</v>
      </c>
      <c r="D272" s="13" t="s">
        <v>10</v>
      </c>
      <c r="E272" s="26">
        <v>43313</v>
      </c>
    </row>
    <row r="273" spans="1:5" ht="20.25" customHeight="1" x14ac:dyDescent="0.25">
      <c r="A273" s="24">
        <v>10</v>
      </c>
      <c r="B273" s="13" t="s">
        <v>23</v>
      </c>
      <c r="C273" s="24">
        <v>2</v>
      </c>
      <c r="D273" s="13" t="s">
        <v>12</v>
      </c>
      <c r="E273" s="26">
        <v>43313</v>
      </c>
    </row>
    <row r="274" spans="1:5" ht="20.25" customHeight="1" x14ac:dyDescent="0.25">
      <c r="A274" s="24">
        <v>11</v>
      </c>
      <c r="B274" s="13" t="s">
        <v>23</v>
      </c>
      <c r="C274" s="24">
        <v>2</v>
      </c>
      <c r="D274" s="13" t="s">
        <v>36</v>
      </c>
      <c r="E274" s="26">
        <v>43313</v>
      </c>
    </row>
    <row r="275" spans="1:5" ht="20.25" customHeight="1" x14ac:dyDescent="0.25">
      <c r="A275" s="24">
        <v>12</v>
      </c>
      <c r="B275" s="13" t="s">
        <v>23</v>
      </c>
      <c r="C275" s="24">
        <v>2</v>
      </c>
      <c r="D275" s="13" t="s">
        <v>24</v>
      </c>
      <c r="E275" s="26">
        <v>43313</v>
      </c>
    </row>
    <row r="276" spans="1:5" ht="20.25" customHeight="1" x14ac:dyDescent="0.25">
      <c r="A276" s="24">
        <v>13</v>
      </c>
      <c r="B276" s="13" t="s">
        <v>23</v>
      </c>
      <c r="C276" s="24">
        <v>2</v>
      </c>
      <c r="D276" s="13" t="s">
        <v>6</v>
      </c>
      <c r="E276" s="26">
        <v>43313</v>
      </c>
    </row>
    <row r="277" spans="1:5" ht="20.25" customHeight="1" x14ac:dyDescent="0.25">
      <c r="A277" s="24">
        <v>14</v>
      </c>
      <c r="B277" s="13" t="s">
        <v>23</v>
      </c>
      <c r="C277" s="24">
        <v>2</v>
      </c>
      <c r="D277" s="13" t="s">
        <v>11</v>
      </c>
      <c r="E277" s="26">
        <v>43313</v>
      </c>
    </row>
    <row r="278" spans="1:5" ht="20.25" customHeight="1" x14ac:dyDescent="0.25">
      <c r="A278" s="24">
        <v>15</v>
      </c>
      <c r="B278" s="13" t="s">
        <v>23</v>
      </c>
      <c r="C278" s="24">
        <v>2</v>
      </c>
      <c r="D278" s="13" t="s">
        <v>25</v>
      </c>
      <c r="E278" s="26">
        <v>43313</v>
      </c>
    </row>
    <row r="279" spans="1:5" ht="20.25" customHeight="1" x14ac:dyDescent="0.25">
      <c r="A279" s="24">
        <v>16</v>
      </c>
      <c r="B279" s="13" t="s">
        <v>23</v>
      </c>
      <c r="C279" s="24">
        <v>2</v>
      </c>
      <c r="D279" s="13" t="s">
        <v>20</v>
      </c>
      <c r="E279" s="26">
        <v>43313</v>
      </c>
    </row>
    <row r="280" spans="1:5" ht="20.25" customHeight="1" x14ac:dyDescent="0.25">
      <c r="A280" s="24">
        <v>17</v>
      </c>
      <c r="B280" s="13" t="s">
        <v>23</v>
      </c>
      <c r="C280" s="24">
        <v>2</v>
      </c>
      <c r="D280" s="13" t="s">
        <v>5</v>
      </c>
      <c r="E280" s="26">
        <v>43313</v>
      </c>
    </row>
    <row r="281" spans="1:5" ht="20.25" customHeight="1" x14ac:dyDescent="0.25">
      <c r="A281" s="24">
        <v>18</v>
      </c>
      <c r="B281" s="13" t="s">
        <v>23</v>
      </c>
      <c r="C281" s="24">
        <v>2</v>
      </c>
      <c r="D281" s="13" t="s">
        <v>33</v>
      </c>
      <c r="E281" s="26">
        <v>43313</v>
      </c>
    </row>
    <row r="282" spans="1:5" ht="20.25" customHeight="1" x14ac:dyDescent="0.25">
      <c r="A282" s="24">
        <v>19</v>
      </c>
      <c r="B282" s="13" t="s">
        <v>23</v>
      </c>
      <c r="C282" s="24">
        <v>2</v>
      </c>
      <c r="D282" s="13" t="s">
        <v>3</v>
      </c>
      <c r="E282" s="26">
        <v>43313</v>
      </c>
    </row>
    <row r="283" spans="1:5" ht="20.25" customHeight="1" x14ac:dyDescent="0.25">
      <c r="A283" s="24">
        <v>20</v>
      </c>
      <c r="B283" s="13" t="s">
        <v>23</v>
      </c>
      <c r="C283" s="24">
        <v>2</v>
      </c>
      <c r="D283" s="13" t="s">
        <v>20</v>
      </c>
      <c r="E283" s="26">
        <v>43313</v>
      </c>
    </row>
    <row r="284" spans="1:5" ht="20.25" customHeight="1" x14ac:dyDescent="0.25">
      <c r="A284" s="24">
        <v>21</v>
      </c>
      <c r="B284" s="13" t="s">
        <v>23</v>
      </c>
      <c r="C284" s="24">
        <v>2</v>
      </c>
      <c r="D284" s="13" t="s">
        <v>9</v>
      </c>
      <c r="E284" s="26">
        <v>43313</v>
      </c>
    </row>
    <row r="285" spans="1:5" ht="20.25" customHeight="1" x14ac:dyDescent="0.25">
      <c r="A285" s="24">
        <v>22</v>
      </c>
      <c r="B285" s="13" t="s">
        <v>23</v>
      </c>
      <c r="C285" s="24">
        <v>2</v>
      </c>
      <c r="D285" s="13" t="s">
        <v>13</v>
      </c>
      <c r="E285" s="26">
        <v>43313</v>
      </c>
    </row>
    <row r="286" spans="1:5" ht="20.25" customHeight="1" x14ac:dyDescent="0.25">
      <c r="A286" s="24">
        <v>23</v>
      </c>
      <c r="B286" s="13" t="s">
        <v>23</v>
      </c>
      <c r="C286" s="24">
        <v>2</v>
      </c>
      <c r="D286" s="13" t="s">
        <v>34</v>
      </c>
      <c r="E286" s="26">
        <v>43313</v>
      </c>
    </row>
    <row r="287" spans="1:5" ht="20.25" customHeight="1" x14ac:dyDescent="0.25">
      <c r="A287" s="24">
        <v>24</v>
      </c>
      <c r="B287" s="13" t="s">
        <v>23</v>
      </c>
      <c r="C287" s="24">
        <v>2</v>
      </c>
      <c r="D287" s="13" t="s">
        <v>27</v>
      </c>
      <c r="E287" s="26">
        <v>43313</v>
      </c>
    </row>
    <row r="288" spans="1:5" ht="20.25" customHeight="1" x14ac:dyDescent="0.25">
      <c r="A288" s="24">
        <v>25</v>
      </c>
      <c r="B288" s="16" t="s">
        <v>7</v>
      </c>
      <c r="C288" s="24">
        <v>2</v>
      </c>
      <c r="D288" s="13" t="s">
        <v>11</v>
      </c>
      <c r="E288" s="26">
        <v>43313</v>
      </c>
    </row>
    <row r="289" spans="1:5" ht="20.25" customHeight="1" x14ac:dyDescent="0.25">
      <c r="A289" s="24">
        <v>26</v>
      </c>
      <c r="B289" s="16" t="s">
        <v>7</v>
      </c>
      <c r="C289" s="24">
        <v>2</v>
      </c>
      <c r="D289" s="13" t="s">
        <v>24</v>
      </c>
      <c r="E289" s="26">
        <v>43313</v>
      </c>
    </row>
    <row r="290" spans="1:5" ht="20.25" customHeight="1" x14ac:dyDescent="0.25">
      <c r="A290" s="24">
        <v>27</v>
      </c>
      <c r="B290" s="16" t="s">
        <v>7</v>
      </c>
      <c r="C290" s="24">
        <v>2</v>
      </c>
      <c r="D290" s="13" t="s">
        <v>68</v>
      </c>
      <c r="E290" s="26">
        <v>43313</v>
      </c>
    </row>
    <row r="291" spans="1:5" ht="20.25" customHeight="1" x14ac:dyDescent="0.25">
      <c r="A291" s="24">
        <v>28</v>
      </c>
      <c r="B291" s="16" t="s">
        <v>7</v>
      </c>
      <c r="C291" s="24">
        <v>2</v>
      </c>
      <c r="D291" s="13" t="s">
        <v>17</v>
      </c>
      <c r="E291" s="26">
        <v>43313</v>
      </c>
    </row>
    <row r="292" spans="1:5" ht="20.25" customHeight="1" x14ac:dyDescent="0.25">
      <c r="A292" s="24">
        <v>29</v>
      </c>
      <c r="B292" s="16" t="s">
        <v>7</v>
      </c>
      <c r="C292" s="24">
        <v>2</v>
      </c>
      <c r="D292" s="13" t="s">
        <v>4</v>
      </c>
      <c r="E292" s="26">
        <v>43313</v>
      </c>
    </row>
    <row r="293" spans="1:5" ht="20.25" customHeight="1" x14ac:dyDescent="0.25">
      <c r="A293" s="24">
        <v>30</v>
      </c>
      <c r="B293" s="16" t="s">
        <v>7</v>
      </c>
      <c r="C293" s="24">
        <v>2</v>
      </c>
      <c r="D293" s="13" t="s">
        <v>20</v>
      </c>
      <c r="E293" s="26">
        <v>43313</v>
      </c>
    </row>
    <row r="294" spans="1:5" ht="20.25" customHeight="1" x14ac:dyDescent="0.25">
      <c r="A294" s="24">
        <v>31</v>
      </c>
      <c r="B294" s="16" t="s">
        <v>7</v>
      </c>
      <c r="C294" s="24">
        <v>2</v>
      </c>
      <c r="D294" s="13" t="s">
        <v>19</v>
      </c>
      <c r="E294" s="26">
        <v>43313</v>
      </c>
    </row>
    <row r="295" spans="1:5" ht="20.25" customHeight="1" x14ac:dyDescent="0.25">
      <c r="A295" s="24">
        <v>32</v>
      </c>
      <c r="B295" s="16" t="s">
        <v>7</v>
      </c>
      <c r="C295" s="24">
        <v>2</v>
      </c>
      <c r="D295" s="13" t="s">
        <v>32</v>
      </c>
      <c r="E295" s="26">
        <v>43313</v>
      </c>
    </row>
    <row r="296" spans="1:5" ht="20.25" customHeight="1" x14ac:dyDescent="0.25">
      <c r="A296" s="24">
        <v>33</v>
      </c>
      <c r="B296" s="16" t="s">
        <v>7</v>
      </c>
      <c r="C296" s="24">
        <v>4</v>
      </c>
      <c r="D296" s="13" t="s">
        <v>19</v>
      </c>
      <c r="E296" s="26">
        <v>43313</v>
      </c>
    </row>
    <row r="297" spans="1:5" ht="20.25" customHeight="1" x14ac:dyDescent="0.25">
      <c r="A297" s="24">
        <v>34</v>
      </c>
      <c r="B297" s="16" t="s">
        <v>7</v>
      </c>
      <c r="C297" s="24">
        <v>4</v>
      </c>
      <c r="D297" s="13" t="s">
        <v>9</v>
      </c>
      <c r="E297" s="26">
        <v>43313</v>
      </c>
    </row>
    <row r="298" spans="1:5" ht="20.25" customHeight="1" x14ac:dyDescent="0.25">
      <c r="A298" s="24">
        <v>35</v>
      </c>
      <c r="B298" s="16" t="s">
        <v>7</v>
      </c>
      <c r="C298" s="24">
        <v>4</v>
      </c>
      <c r="D298" s="13" t="s">
        <v>14</v>
      </c>
      <c r="E298" s="26">
        <v>43313</v>
      </c>
    </row>
    <row r="299" spans="1:5" ht="20.25" customHeight="1" x14ac:dyDescent="0.25">
      <c r="A299" s="24">
        <v>36</v>
      </c>
      <c r="B299" s="16" t="s">
        <v>7</v>
      </c>
      <c r="C299" s="24">
        <v>4</v>
      </c>
      <c r="D299" s="13" t="s">
        <v>32</v>
      </c>
      <c r="E299" s="26">
        <v>43313</v>
      </c>
    </row>
    <row r="300" spans="1:5" ht="20.25" customHeight="1" x14ac:dyDescent="0.25">
      <c r="A300" s="24">
        <v>37</v>
      </c>
      <c r="B300" s="16" t="s">
        <v>7</v>
      </c>
      <c r="C300" s="24">
        <v>6</v>
      </c>
      <c r="D300" s="13" t="s">
        <v>12</v>
      </c>
      <c r="E300" s="26">
        <v>43313</v>
      </c>
    </row>
    <row r="301" spans="1:5" x14ac:dyDescent="0.25">
      <c r="A301" s="24">
        <v>1</v>
      </c>
      <c r="B301" s="16" t="s">
        <v>23</v>
      </c>
      <c r="C301" s="24">
        <v>2</v>
      </c>
      <c r="D301" s="13" t="s">
        <v>32</v>
      </c>
      <c r="E301" s="26">
        <v>43466</v>
      </c>
    </row>
    <row r="302" spans="1:5" x14ac:dyDescent="0.25">
      <c r="A302" s="24">
        <v>2</v>
      </c>
      <c r="B302" s="16" t="s">
        <v>23</v>
      </c>
      <c r="C302" s="24">
        <v>2</v>
      </c>
      <c r="D302" s="13" t="s">
        <v>5</v>
      </c>
      <c r="E302" s="26">
        <v>43466</v>
      </c>
    </row>
    <row r="303" spans="1:5" x14ac:dyDescent="0.25">
      <c r="A303" s="24">
        <v>3</v>
      </c>
      <c r="B303" s="16" t="s">
        <v>23</v>
      </c>
      <c r="C303" s="24">
        <v>2</v>
      </c>
      <c r="D303" s="13" t="s">
        <v>11</v>
      </c>
      <c r="E303" s="26">
        <v>43466</v>
      </c>
    </row>
    <row r="304" spans="1:5" x14ac:dyDescent="0.25">
      <c r="A304" s="24">
        <v>4</v>
      </c>
      <c r="B304" s="16" t="s">
        <v>23</v>
      </c>
      <c r="C304" s="24">
        <v>2</v>
      </c>
      <c r="D304" s="13" t="s">
        <v>12</v>
      </c>
      <c r="E304" s="26">
        <v>43466</v>
      </c>
    </row>
    <row r="305" spans="1:5" x14ac:dyDescent="0.25">
      <c r="A305" s="24">
        <v>5</v>
      </c>
      <c r="B305" s="16" t="s">
        <v>23</v>
      </c>
      <c r="C305" s="24">
        <v>2</v>
      </c>
      <c r="D305" s="13" t="s">
        <v>28</v>
      </c>
      <c r="E305" s="26">
        <v>43466</v>
      </c>
    </row>
    <row r="306" spans="1:5" x14ac:dyDescent="0.25">
      <c r="A306" s="24">
        <v>6</v>
      </c>
      <c r="B306" s="16" t="s">
        <v>23</v>
      </c>
      <c r="C306" s="24">
        <v>2</v>
      </c>
      <c r="D306" s="13" t="s">
        <v>6</v>
      </c>
      <c r="E306" s="26">
        <v>43466</v>
      </c>
    </row>
    <row r="307" spans="1:5" x14ac:dyDescent="0.25">
      <c r="A307" s="24">
        <v>7</v>
      </c>
      <c r="B307" s="16" t="s">
        <v>23</v>
      </c>
      <c r="C307" s="24">
        <v>2</v>
      </c>
      <c r="D307" s="13" t="s">
        <v>16</v>
      </c>
      <c r="E307" s="26">
        <v>43466</v>
      </c>
    </row>
    <row r="308" spans="1:5" x14ac:dyDescent="0.25">
      <c r="A308" s="24">
        <v>8</v>
      </c>
      <c r="B308" s="16" t="s">
        <v>23</v>
      </c>
      <c r="C308" s="24">
        <v>2</v>
      </c>
      <c r="D308" s="13" t="s">
        <v>13</v>
      </c>
      <c r="E308" s="26">
        <v>43466</v>
      </c>
    </row>
    <row r="309" spans="1:5" x14ac:dyDescent="0.25">
      <c r="A309" s="24">
        <v>9</v>
      </c>
      <c r="B309" s="16" t="s">
        <v>23</v>
      </c>
      <c r="C309" s="24">
        <v>2</v>
      </c>
      <c r="D309" s="13" t="s">
        <v>10</v>
      </c>
      <c r="E309" s="26">
        <v>43466</v>
      </c>
    </row>
    <row r="310" spans="1:5" x14ac:dyDescent="0.25">
      <c r="A310" s="24">
        <v>10</v>
      </c>
      <c r="B310" s="16" t="s">
        <v>23</v>
      </c>
      <c r="C310" s="24">
        <v>2</v>
      </c>
      <c r="D310" s="13" t="s">
        <v>26</v>
      </c>
      <c r="E310" s="26">
        <v>43466</v>
      </c>
    </row>
    <row r="311" spans="1:5" x14ac:dyDescent="0.25">
      <c r="A311" s="24">
        <v>11</v>
      </c>
      <c r="B311" s="16" t="s">
        <v>23</v>
      </c>
      <c r="C311" s="24">
        <v>2</v>
      </c>
      <c r="D311" s="13" t="s">
        <v>25</v>
      </c>
      <c r="E311" s="26">
        <v>43466</v>
      </c>
    </row>
    <row r="312" spans="1:5" x14ac:dyDescent="0.25">
      <c r="A312" s="24">
        <v>12</v>
      </c>
      <c r="B312" s="16" t="s">
        <v>23</v>
      </c>
      <c r="C312" s="24">
        <v>2</v>
      </c>
      <c r="D312" s="13" t="s">
        <v>27</v>
      </c>
      <c r="E312" s="26">
        <v>43466</v>
      </c>
    </row>
    <row r="313" spans="1:5" x14ac:dyDescent="0.25">
      <c r="A313" s="24">
        <v>13</v>
      </c>
      <c r="B313" s="16" t="s">
        <v>23</v>
      </c>
      <c r="C313" s="24">
        <v>2</v>
      </c>
      <c r="D313" s="13" t="s">
        <v>20</v>
      </c>
      <c r="E313" s="26">
        <v>43466</v>
      </c>
    </row>
    <row r="314" spans="1:5" x14ac:dyDescent="0.25">
      <c r="A314" s="24">
        <v>14</v>
      </c>
      <c r="B314" s="16" t="s">
        <v>23</v>
      </c>
      <c r="C314" s="24">
        <v>2</v>
      </c>
      <c r="D314" s="13" t="s">
        <v>34</v>
      </c>
      <c r="E314" s="26">
        <v>43466</v>
      </c>
    </row>
    <row r="315" spans="1:5" x14ac:dyDescent="0.25">
      <c r="A315" s="24">
        <v>15</v>
      </c>
      <c r="B315" s="16" t="s">
        <v>23</v>
      </c>
      <c r="C315" s="24">
        <v>2</v>
      </c>
      <c r="D315" s="13" t="s">
        <v>4</v>
      </c>
      <c r="E315" s="26">
        <v>43466</v>
      </c>
    </row>
    <row r="316" spans="1:5" x14ac:dyDescent="0.25">
      <c r="A316" s="24">
        <v>16</v>
      </c>
      <c r="B316" s="16" t="s">
        <v>23</v>
      </c>
      <c r="C316" s="24">
        <v>2</v>
      </c>
      <c r="D316" s="13" t="s">
        <v>12</v>
      </c>
      <c r="E316" s="26">
        <v>43466</v>
      </c>
    </row>
    <row r="317" spans="1:5" x14ac:dyDescent="0.25">
      <c r="A317" s="24">
        <v>17</v>
      </c>
      <c r="B317" s="16" t="s">
        <v>23</v>
      </c>
      <c r="C317" s="24">
        <v>2</v>
      </c>
      <c r="D317" s="13" t="s">
        <v>5</v>
      </c>
      <c r="E317" s="26">
        <v>43466</v>
      </c>
    </row>
    <row r="318" spans="1:5" x14ac:dyDescent="0.25">
      <c r="A318" s="24">
        <v>18</v>
      </c>
      <c r="B318" s="16" t="s">
        <v>23</v>
      </c>
      <c r="C318" s="24">
        <v>2</v>
      </c>
      <c r="D318" s="13" t="s">
        <v>12</v>
      </c>
      <c r="E318" s="26">
        <v>43466</v>
      </c>
    </row>
    <row r="319" spans="1:5" x14ac:dyDescent="0.25">
      <c r="A319" s="24">
        <v>19</v>
      </c>
      <c r="B319" s="16" t="s">
        <v>23</v>
      </c>
      <c r="C319" s="24">
        <v>2</v>
      </c>
      <c r="D319" s="13" t="s">
        <v>9</v>
      </c>
      <c r="E319" s="26">
        <v>43466</v>
      </c>
    </row>
    <row r="320" spans="1:5" x14ac:dyDescent="0.25">
      <c r="A320" s="24">
        <v>20</v>
      </c>
      <c r="B320" s="16" t="s">
        <v>23</v>
      </c>
      <c r="C320" s="24">
        <v>2</v>
      </c>
      <c r="D320" s="13" t="s">
        <v>14</v>
      </c>
      <c r="E320" s="26">
        <v>43466</v>
      </c>
    </row>
    <row r="321" spans="1:5" x14ac:dyDescent="0.25">
      <c r="A321" s="24">
        <v>21</v>
      </c>
      <c r="B321" s="16" t="s">
        <v>23</v>
      </c>
      <c r="C321" s="24">
        <v>2</v>
      </c>
      <c r="D321" s="13" t="s">
        <v>11</v>
      </c>
      <c r="E321" s="26">
        <v>43466</v>
      </c>
    </row>
    <row r="322" spans="1:5" x14ac:dyDescent="0.25">
      <c r="A322" s="24">
        <v>22</v>
      </c>
      <c r="B322" s="16" t="s">
        <v>23</v>
      </c>
      <c r="C322" s="24">
        <v>2</v>
      </c>
      <c r="D322" s="13" t="s">
        <v>20</v>
      </c>
      <c r="E322" s="26">
        <v>43466</v>
      </c>
    </row>
    <row r="323" spans="1:5" x14ac:dyDescent="0.25">
      <c r="A323" s="24">
        <v>23</v>
      </c>
      <c r="B323" s="16" t="s">
        <v>23</v>
      </c>
      <c r="C323" s="24">
        <v>2</v>
      </c>
      <c r="D323" s="13" t="s">
        <v>17</v>
      </c>
      <c r="E323" s="26">
        <v>43466</v>
      </c>
    </row>
    <row r="324" spans="1:5" x14ac:dyDescent="0.25">
      <c r="A324" s="24">
        <v>24</v>
      </c>
      <c r="B324" s="16" t="s">
        <v>23</v>
      </c>
      <c r="C324" s="24">
        <v>2</v>
      </c>
      <c r="D324" s="13" t="s">
        <v>3</v>
      </c>
      <c r="E324" s="26">
        <v>43466</v>
      </c>
    </row>
    <row r="325" spans="1:5" x14ac:dyDescent="0.25">
      <c r="A325" s="24">
        <v>25</v>
      </c>
      <c r="B325" s="16" t="s">
        <v>7</v>
      </c>
      <c r="C325" s="24">
        <v>2</v>
      </c>
      <c r="D325" s="13" t="s">
        <v>24</v>
      </c>
      <c r="E325" s="26">
        <v>43466</v>
      </c>
    </row>
    <row r="326" spans="1:5" x14ac:dyDescent="0.25">
      <c r="A326" s="24">
        <v>26</v>
      </c>
      <c r="B326" s="16" t="s">
        <v>7</v>
      </c>
      <c r="C326" s="24">
        <v>2</v>
      </c>
      <c r="D326" s="13" t="s">
        <v>9</v>
      </c>
      <c r="E326" s="26">
        <v>43466</v>
      </c>
    </row>
    <row r="327" spans="1:5" x14ac:dyDescent="0.25">
      <c r="A327" s="24">
        <v>27</v>
      </c>
      <c r="B327" s="16" t="s">
        <v>7</v>
      </c>
      <c r="C327" s="24">
        <v>2</v>
      </c>
      <c r="D327" s="13" t="s">
        <v>35</v>
      </c>
      <c r="E327" s="26">
        <v>43466</v>
      </c>
    </row>
    <row r="328" spans="1:5" x14ac:dyDescent="0.25">
      <c r="A328" s="24">
        <v>28</v>
      </c>
      <c r="B328" s="16" t="s">
        <v>7</v>
      </c>
      <c r="C328" s="24">
        <v>2</v>
      </c>
      <c r="D328" s="13" t="s">
        <v>33</v>
      </c>
      <c r="E328" s="26">
        <v>43466</v>
      </c>
    </row>
    <row r="329" spans="1:5" x14ac:dyDescent="0.25">
      <c r="A329" s="24">
        <v>29</v>
      </c>
      <c r="B329" s="16" t="s">
        <v>7</v>
      </c>
      <c r="C329" s="24">
        <v>2</v>
      </c>
      <c r="D329" s="13" t="s">
        <v>6</v>
      </c>
      <c r="E329" s="26">
        <v>43466</v>
      </c>
    </row>
    <row r="330" spans="1:5" x14ac:dyDescent="0.25">
      <c r="A330" s="24">
        <v>30</v>
      </c>
      <c r="B330" s="16" t="s">
        <v>7</v>
      </c>
      <c r="C330" s="24">
        <v>2</v>
      </c>
      <c r="D330" s="13" t="s">
        <v>13</v>
      </c>
      <c r="E330" s="26">
        <v>43466</v>
      </c>
    </row>
    <row r="331" spans="1:5" x14ac:dyDescent="0.25">
      <c r="A331" s="24">
        <v>31</v>
      </c>
      <c r="B331" s="16" t="s">
        <v>7</v>
      </c>
      <c r="C331" s="24">
        <v>2</v>
      </c>
      <c r="D331" s="13" t="s">
        <v>30</v>
      </c>
      <c r="E331" s="26">
        <v>43466</v>
      </c>
    </row>
    <row r="332" spans="1:5" x14ac:dyDescent="0.25">
      <c r="A332" s="24">
        <v>32</v>
      </c>
      <c r="B332" s="16" t="s">
        <v>7</v>
      </c>
      <c r="C332" s="24">
        <v>4</v>
      </c>
      <c r="D332" s="13" t="s">
        <v>20</v>
      </c>
      <c r="E332" s="26">
        <v>43466</v>
      </c>
    </row>
    <row r="333" spans="1:5" x14ac:dyDescent="0.25">
      <c r="A333" s="24">
        <v>33</v>
      </c>
      <c r="B333" s="16" t="s">
        <v>7</v>
      </c>
      <c r="C333" s="24">
        <v>4</v>
      </c>
      <c r="D333" s="13" t="s">
        <v>19</v>
      </c>
      <c r="E333" s="26">
        <v>43466</v>
      </c>
    </row>
    <row r="334" spans="1:5" x14ac:dyDescent="0.25">
      <c r="A334" s="24">
        <v>34</v>
      </c>
      <c r="B334" s="16" t="s">
        <v>7</v>
      </c>
      <c r="C334" s="24">
        <v>4</v>
      </c>
      <c r="D334" s="13" t="s">
        <v>29</v>
      </c>
      <c r="E334" s="26">
        <v>43466</v>
      </c>
    </row>
    <row r="335" spans="1:5" x14ac:dyDescent="0.25">
      <c r="A335" s="24">
        <v>35</v>
      </c>
      <c r="B335" s="16" t="s">
        <v>7</v>
      </c>
      <c r="C335" s="24">
        <v>4</v>
      </c>
      <c r="D335" s="13" t="s">
        <v>32</v>
      </c>
      <c r="E335" s="26">
        <v>43466</v>
      </c>
    </row>
    <row r="336" spans="1:5" x14ac:dyDescent="0.25">
      <c r="A336" s="24">
        <v>36</v>
      </c>
      <c r="B336" s="16" t="s">
        <v>7</v>
      </c>
      <c r="C336" s="24">
        <v>4</v>
      </c>
      <c r="D336" s="13" t="s">
        <v>4</v>
      </c>
      <c r="E336" s="26">
        <v>43466</v>
      </c>
    </row>
    <row r="337" spans="1:5" x14ac:dyDescent="0.25">
      <c r="A337" s="24">
        <v>37</v>
      </c>
      <c r="B337" s="16" t="s">
        <v>7</v>
      </c>
      <c r="C337" s="24">
        <v>6</v>
      </c>
      <c r="D337" s="13" t="s">
        <v>13</v>
      </c>
      <c r="E337" s="26">
        <v>43466</v>
      </c>
    </row>
    <row r="338" spans="1:5" x14ac:dyDescent="0.25">
      <c r="A338" s="24"/>
      <c r="B338" s="16"/>
      <c r="C338" s="24"/>
      <c r="D338" s="13"/>
      <c r="E338" s="24"/>
    </row>
    <row r="339" spans="1:5" x14ac:dyDescent="0.25">
      <c r="A339" s="24"/>
      <c r="B339" s="16"/>
      <c r="C339" s="24"/>
      <c r="D339" s="13"/>
      <c r="E339" s="24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workbookViewId="0">
      <selection activeCell="A2" sqref="A2:G34"/>
    </sheetView>
  </sheetViews>
  <sheetFormatPr defaultRowHeight="15" x14ac:dyDescent="0.25"/>
  <cols>
    <col min="1" max="1" width="14.5703125" customWidth="1"/>
    <col min="2" max="2" width="22.28515625" customWidth="1"/>
    <col min="4" max="4" width="12.85546875" customWidth="1"/>
    <col min="5" max="5" width="13.28515625" customWidth="1"/>
    <col min="8" max="8" width="10.5703125" customWidth="1"/>
    <col min="9" max="9" width="13.7109375" customWidth="1"/>
    <col min="11" max="11" width="16.28515625" customWidth="1"/>
    <col min="14" max="14" width="11.42578125" customWidth="1"/>
  </cols>
  <sheetData>
    <row r="1" spans="1:12" ht="15.75" thickBot="1" x14ac:dyDescent="0.3">
      <c r="A1" s="71" t="s">
        <v>74</v>
      </c>
      <c r="B1" s="71"/>
      <c r="C1" s="71"/>
      <c r="D1" s="71"/>
      <c r="E1" s="71"/>
      <c r="F1" s="71"/>
      <c r="G1" s="71"/>
    </row>
    <row r="2" spans="1:12" ht="60" x14ac:dyDescent="0.25">
      <c r="A2" s="53" t="s">
        <v>8</v>
      </c>
      <c r="B2" s="54" t="s">
        <v>62</v>
      </c>
      <c r="C2" s="54" t="s">
        <v>63</v>
      </c>
      <c r="D2" s="54" t="s">
        <v>64</v>
      </c>
      <c r="E2" s="54" t="s">
        <v>65</v>
      </c>
      <c r="F2" s="54" t="s">
        <v>73</v>
      </c>
      <c r="G2" s="55" t="s">
        <v>67</v>
      </c>
      <c r="J2" t="s">
        <v>38</v>
      </c>
      <c r="K2" t="s">
        <v>21</v>
      </c>
      <c r="L2" t="s">
        <v>61</v>
      </c>
    </row>
    <row r="3" spans="1:12" x14ac:dyDescent="0.25">
      <c r="A3" s="39" t="s">
        <v>9</v>
      </c>
      <c r="B3" s="3">
        <f>COUNTIF(D$39:D$1000,"A-APR.B")</f>
        <v>20</v>
      </c>
      <c r="C3" s="3">
        <v>12</v>
      </c>
      <c r="D3" s="3">
        <f>B3-C3</f>
        <v>8</v>
      </c>
      <c r="E3" s="3">
        <v>46</v>
      </c>
      <c r="F3" s="50">
        <f>E3/$E$34</f>
        <v>5.9278350515463915E-2</v>
      </c>
      <c r="G3" s="40">
        <f>B3/$B$34</f>
        <v>6.006006006006006E-2</v>
      </c>
      <c r="J3" t="s">
        <v>37</v>
      </c>
      <c r="K3">
        <f>SUM(E3:E5)</f>
        <v>78</v>
      </c>
      <c r="L3" s="72">
        <f>K3/$E$34</f>
        <v>0.10051546391752578</v>
      </c>
    </row>
    <row r="4" spans="1:12" x14ac:dyDescent="0.25">
      <c r="A4" s="39" t="s">
        <v>35</v>
      </c>
      <c r="B4" s="3">
        <f>COUNTIF(D$39:D$1000,"A-APR.C")</f>
        <v>6</v>
      </c>
      <c r="C4" s="3">
        <v>3</v>
      </c>
      <c r="D4" s="3">
        <f t="shared" ref="D4:D33" si="0">B4-C4</f>
        <v>3</v>
      </c>
      <c r="E4" s="3">
        <v>14</v>
      </c>
      <c r="F4" s="50">
        <f t="shared" ref="F4:F33" si="1">E4/$E$34</f>
        <v>1.804123711340206E-2</v>
      </c>
      <c r="G4" s="40">
        <f t="shared" ref="G4:G33" si="2">B4/$B$34</f>
        <v>1.8018018018018018E-2</v>
      </c>
      <c r="J4" t="s">
        <v>39</v>
      </c>
      <c r="K4">
        <f>E6</f>
        <v>10</v>
      </c>
      <c r="L4" s="72">
        <f t="shared" ref="L4:L17" si="3">K4/$E$34</f>
        <v>1.2886597938144329E-2</v>
      </c>
    </row>
    <row r="5" spans="1:12" x14ac:dyDescent="0.25">
      <c r="A5" s="39" t="s">
        <v>29</v>
      </c>
      <c r="B5" s="3">
        <f>COUNTIF(D$39:D$1000,"A-APR.D")</f>
        <v>8</v>
      </c>
      <c r="C5" s="3">
        <v>5</v>
      </c>
      <c r="D5" s="3">
        <f t="shared" si="0"/>
        <v>3</v>
      </c>
      <c r="E5" s="3">
        <v>18</v>
      </c>
      <c r="F5" s="50">
        <f t="shared" si="1"/>
        <v>2.3195876288659795E-2</v>
      </c>
      <c r="G5" s="40">
        <f t="shared" si="2"/>
        <v>2.4024024024024024E-2</v>
      </c>
      <c r="J5" t="s">
        <v>40</v>
      </c>
      <c r="K5">
        <f>SUM(E7:E10)</f>
        <v>126</v>
      </c>
      <c r="L5" s="72">
        <f t="shared" si="3"/>
        <v>0.16237113402061856</v>
      </c>
    </row>
    <row r="6" spans="1:12" x14ac:dyDescent="0.25">
      <c r="A6" s="39" t="s">
        <v>2</v>
      </c>
      <c r="B6" s="3">
        <f>COUNTIF(D$39:D$1000,"A-CED.A")</f>
        <v>5</v>
      </c>
      <c r="C6" s="3">
        <v>4</v>
      </c>
      <c r="D6" s="3">
        <f t="shared" si="0"/>
        <v>1</v>
      </c>
      <c r="E6" s="3">
        <v>10</v>
      </c>
      <c r="F6" s="50">
        <f t="shared" si="1"/>
        <v>1.2886597938144329E-2</v>
      </c>
      <c r="G6" s="40">
        <f t="shared" si="2"/>
        <v>1.5015015015015015E-2</v>
      </c>
      <c r="J6" t="s">
        <v>41</v>
      </c>
      <c r="K6">
        <f>SUM(E11:E12)</f>
        <v>78</v>
      </c>
      <c r="L6" s="72">
        <f t="shared" si="3"/>
        <v>0.10051546391752578</v>
      </c>
    </row>
    <row r="7" spans="1:12" x14ac:dyDescent="0.25">
      <c r="A7" s="39" t="s">
        <v>4</v>
      </c>
      <c r="B7" s="3">
        <f>COUNTIF(D$39:D$1000,"A-REI.A")</f>
        <v>18</v>
      </c>
      <c r="C7" s="3">
        <v>10</v>
      </c>
      <c r="D7" s="3">
        <f t="shared" si="0"/>
        <v>8</v>
      </c>
      <c r="E7" s="3">
        <v>48</v>
      </c>
      <c r="F7" s="50">
        <f t="shared" si="1"/>
        <v>6.1855670103092786E-2</v>
      </c>
      <c r="G7" s="40">
        <f t="shared" si="2"/>
        <v>5.4054054054054057E-2</v>
      </c>
      <c r="J7" t="s">
        <v>42</v>
      </c>
      <c r="K7">
        <f>SUM(E13:E14)</f>
        <v>98</v>
      </c>
      <c r="L7" s="72">
        <f t="shared" si="3"/>
        <v>0.12628865979381443</v>
      </c>
    </row>
    <row r="8" spans="1:12" x14ac:dyDescent="0.25">
      <c r="A8" s="39" t="s">
        <v>10</v>
      </c>
      <c r="B8" s="3">
        <f>COUNTIF(D$39:D$1000,"A-REI.B")</f>
        <v>5</v>
      </c>
      <c r="C8" s="3">
        <v>5</v>
      </c>
      <c r="D8" s="3">
        <f t="shared" si="0"/>
        <v>0</v>
      </c>
      <c r="E8" s="3">
        <v>10</v>
      </c>
      <c r="F8" s="50">
        <f t="shared" si="1"/>
        <v>1.2886597938144329E-2</v>
      </c>
      <c r="G8" s="40">
        <f t="shared" si="2"/>
        <v>1.5015015015015015E-2</v>
      </c>
      <c r="J8" t="s">
        <v>43</v>
      </c>
      <c r="K8">
        <f>SUM(E15:E17)</f>
        <v>118</v>
      </c>
      <c r="L8" s="72">
        <f t="shared" si="3"/>
        <v>0.15206185567010308</v>
      </c>
    </row>
    <row r="9" spans="1:12" x14ac:dyDescent="0.25">
      <c r="A9" s="39" t="s">
        <v>19</v>
      </c>
      <c r="B9" s="3">
        <f>COUNTIF(D$39:D$1000,"A-REI.C")</f>
        <v>10</v>
      </c>
      <c r="C9" s="3">
        <v>5</v>
      </c>
      <c r="D9" s="3">
        <f t="shared" si="0"/>
        <v>5</v>
      </c>
      <c r="E9" s="3">
        <v>28</v>
      </c>
      <c r="F9" s="50">
        <f t="shared" si="1"/>
        <v>3.608247422680412E-2</v>
      </c>
      <c r="G9" s="40">
        <f t="shared" si="2"/>
        <v>3.003003003003003E-2</v>
      </c>
      <c r="J9" t="s">
        <v>44</v>
      </c>
      <c r="K9">
        <f>SUM(E18:E19)</f>
        <v>30</v>
      </c>
      <c r="L9" s="72">
        <f t="shared" si="3"/>
        <v>3.8659793814432991E-2</v>
      </c>
    </row>
    <row r="10" spans="1:12" x14ac:dyDescent="0.25">
      <c r="A10" s="39" t="s">
        <v>3</v>
      </c>
      <c r="B10" s="3">
        <f>COUNTIF(D$39:D$1000,"A-REI.D")</f>
        <v>14</v>
      </c>
      <c r="C10" s="3">
        <v>10</v>
      </c>
      <c r="D10" s="3">
        <f t="shared" si="0"/>
        <v>4</v>
      </c>
      <c r="E10" s="3">
        <v>40</v>
      </c>
      <c r="F10" s="50">
        <f t="shared" si="1"/>
        <v>5.1546391752577317E-2</v>
      </c>
      <c r="G10" s="40">
        <f t="shared" si="2"/>
        <v>4.2042042042042045E-2</v>
      </c>
      <c r="J10" t="s">
        <v>45</v>
      </c>
      <c r="K10">
        <f>SUM(E20:E22)</f>
        <v>26</v>
      </c>
      <c r="L10" s="72">
        <f t="shared" si="3"/>
        <v>3.3505154639175257E-2</v>
      </c>
    </row>
    <row r="11" spans="1:12" x14ac:dyDescent="0.25">
      <c r="A11" s="39" t="s">
        <v>11</v>
      </c>
      <c r="B11" s="3">
        <v>18</v>
      </c>
      <c r="C11" s="3">
        <v>14</v>
      </c>
      <c r="D11" s="3">
        <f t="shared" si="0"/>
        <v>4</v>
      </c>
      <c r="E11" s="3">
        <v>36</v>
      </c>
      <c r="F11" s="50">
        <f t="shared" si="1"/>
        <v>4.6391752577319589E-2</v>
      </c>
      <c r="G11" s="40">
        <f t="shared" si="2"/>
        <v>5.4054054054054057E-2</v>
      </c>
      <c r="J11" t="s">
        <v>46</v>
      </c>
      <c r="K11">
        <f>E23</f>
        <v>16</v>
      </c>
      <c r="L11" s="72">
        <f t="shared" si="3"/>
        <v>2.0618556701030927E-2</v>
      </c>
    </row>
    <row r="12" spans="1:12" x14ac:dyDescent="0.25">
      <c r="A12" s="39" t="s">
        <v>6</v>
      </c>
      <c r="B12" s="3">
        <f>COUNTIF(D$39:D$1000,"A-SSE.B")</f>
        <v>18</v>
      </c>
      <c r="C12" s="3">
        <v>13</v>
      </c>
      <c r="D12" s="3">
        <f t="shared" si="0"/>
        <v>5</v>
      </c>
      <c r="E12" s="3">
        <v>42</v>
      </c>
      <c r="F12" s="50">
        <f t="shared" si="1"/>
        <v>5.4123711340206188E-2</v>
      </c>
      <c r="G12" s="40">
        <f t="shared" si="2"/>
        <v>5.4054054054054057E-2</v>
      </c>
      <c r="J12" t="s">
        <v>47</v>
      </c>
      <c r="K12">
        <f>SUM(E24:E25)</f>
        <v>26</v>
      </c>
      <c r="L12" s="72">
        <f t="shared" si="3"/>
        <v>3.3505154639175257E-2</v>
      </c>
    </row>
    <row r="13" spans="1:12" x14ac:dyDescent="0.25">
      <c r="A13" s="39" t="s">
        <v>12</v>
      </c>
      <c r="B13" s="3">
        <f>COUNTIF(D$39:D$1000,"F-BF.A")</f>
        <v>25</v>
      </c>
      <c r="C13" s="3">
        <v>16</v>
      </c>
      <c r="D13" s="3">
        <f t="shared" si="0"/>
        <v>9</v>
      </c>
      <c r="E13" s="3">
        <v>70</v>
      </c>
      <c r="F13" s="50">
        <f t="shared" si="1"/>
        <v>9.0206185567010308E-2</v>
      </c>
      <c r="G13" s="40">
        <f t="shared" si="2"/>
        <v>7.5075075075075076E-2</v>
      </c>
      <c r="J13" t="s">
        <v>48</v>
      </c>
      <c r="K13">
        <f>E26</f>
        <v>8</v>
      </c>
      <c r="L13" s="72">
        <f t="shared" si="3"/>
        <v>1.0309278350515464E-2</v>
      </c>
    </row>
    <row r="14" spans="1:12" x14ac:dyDescent="0.25">
      <c r="A14" s="39" t="s">
        <v>5</v>
      </c>
      <c r="B14" s="3">
        <f>COUNTIF(D$39:D$1000,"F-BF.B")</f>
        <v>14</v>
      </c>
      <c r="C14" s="3">
        <v>13</v>
      </c>
      <c r="D14" s="3">
        <f t="shared" si="0"/>
        <v>1</v>
      </c>
      <c r="E14" s="3">
        <v>28</v>
      </c>
      <c r="F14" s="50">
        <f t="shared" si="1"/>
        <v>3.608247422680412E-2</v>
      </c>
      <c r="G14" s="40">
        <f t="shared" si="2"/>
        <v>4.2042042042042045E-2</v>
      </c>
      <c r="J14" t="s">
        <v>49</v>
      </c>
      <c r="K14">
        <f>E27</f>
        <v>28</v>
      </c>
      <c r="L14" s="72">
        <f t="shared" si="3"/>
        <v>3.608247422680412E-2</v>
      </c>
    </row>
    <row r="15" spans="1:12" x14ac:dyDescent="0.25">
      <c r="A15" s="39" t="s">
        <v>1</v>
      </c>
      <c r="B15" s="3">
        <f>COUNTIF(D$39:D$1000,"F-IF.A")</f>
        <v>2</v>
      </c>
      <c r="C15" s="3">
        <v>2</v>
      </c>
      <c r="D15" s="3">
        <f t="shared" si="0"/>
        <v>0</v>
      </c>
      <c r="E15" s="3">
        <v>4</v>
      </c>
      <c r="F15" s="50">
        <f t="shared" si="1"/>
        <v>5.1546391752577319E-3</v>
      </c>
      <c r="G15" s="40">
        <f t="shared" si="2"/>
        <v>6.006006006006006E-3</v>
      </c>
      <c r="J15" t="s">
        <v>50</v>
      </c>
      <c r="K15">
        <f>SUM(E28:E29)</f>
        <v>36</v>
      </c>
      <c r="L15" s="72">
        <f t="shared" si="3"/>
        <v>4.6391752577319589E-2</v>
      </c>
    </row>
    <row r="16" spans="1:12" x14ac:dyDescent="0.25">
      <c r="A16" s="39" t="s">
        <v>13</v>
      </c>
      <c r="B16" s="3">
        <f>COUNTIF(D$39:D$1000,"F-IF.B")</f>
        <v>21</v>
      </c>
      <c r="C16" s="3">
        <v>14</v>
      </c>
      <c r="D16" s="3">
        <f t="shared" si="0"/>
        <v>7</v>
      </c>
      <c r="E16" s="3">
        <v>52</v>
      </c>
      <c r="F16" s="50">
        <f t="shared" si="1"/>
        <v>6.7010309278350513E-2</v>
      </c>
      <c r="G16" s="40">
        <f t="shared" si="2"/>
        <v>6.3063063063063057E-2</v>
      </c>
      <c r="J16" t="s">
        <v>51</v>
      </c>
      <c r="K16">
        <f>SUM(E30:E31)</f>
        <v>72</v>
      </c>
      <c r="L16" s="72">
        <f t="shared" si="3"/>
        <v>9.2783505154639179E-2</v>
      </c>
    </row>
    <row r="17" spans="1:12" x14ac:dyDescent="0.25">
      <c r="A17" s="39" t="s">
        <v>20</v>
      </c>
      <c r="B17" s="3">
        <f>COUNTIF(D$39:D$1000,"F-IF.C")</f>
        <v>27</v>
      </c>
      <c r="C17" s="3">
        <v>15</v>
      </c>
      <c r="D17" s="3">
        <f t="shared" si="0"/>
        <v>12</v>
      </c>
      <c r="E17" s="3">
        <v>62</v>
      </c>
      <c r="F17" s="50">
        <f t="shared" si="1"/>
        <v>7.9896907216494839E-2</v>
      </c>
      <c r="G17" s="40">
        <f t="shared" si="2"/>
        <v>8.1081081081081086E-2</v>
      </c>
      <c r="J17" t="s">
        <v>52</v>
      </c>
      <c r="K17">
        <f>SUM(E32:E33)</f>
        <v>26</v>
      </c>
      <c r="L17" s="72">
        <f t="shared" si="3"/>
        <v>3.3505154639175257E-2</v>
      </c>
    </row>
    <row r="18" spans="1:12" x14ac:dyDescent="0.25">
      <c r="A18" s="39" t="s">
        <v>14</v>
      </c>
      <c r="B18" s="3">
        <f>COUNTIF(D$39:D$1000,"F-LE.A")</f>
        <v>10</v>
      </c>
      <c r="C18" s="3">
        <v>6</v>
      </c>
      <c r="D18" s="3">
        <f t="shared" si="0"/>
        <v>4</v>
      </c>
      <c r="E18" s="3">
        <v>24</v>
      </c>
      <c r="F18" s="50">
        <f t="shared" si="1"/>
        <v>3.0927835051546393E-2</v>
      </c>
      <c r="G18" s="40">
        <f t="shared" si="2"/>
        <v>3.003003003003003E-2</v>
      </c>
      <c r="K18">
        <f>SUM(K3:K17)</f>
        <v>776</v>
      </c>
      <c r="L18" s="73">
        <f>SUM(L3:L17)</f>
        <v>1</v>
      </c>
    </row>
    <row r="19" spans="1:12" x14ac:dyDescent="0.25">
      <c r="A19" s="39" t="s">
        <v>15</v>
      </c>
      <c r="B19" s="3">
        <f>COUNTIF(D$39:D$1000,"F-LE.B")</f>
        <v>3</v>
      </c>
      <c r="C19" s="3">
        <v>3</v>
      </c>
      <c r="D19" s="3">
        <f t="shared" si="0"/>
        <v>0</v>
      </c>
      <c r="E19" s="3">
        <v>6</v>
      </c>
      <c r="F19" s="50">
        <f t="shared" si="1"/>
        <v>7.7319587628865982E-3</v>
      </c>
      <c r="G19" s="40">
        <f t="shared" si="2"/>
        <v>9.0090090090090089E-3</v>
      </c>
    </row>
    <row r="20" spans="1:12" x14ac:dyDescent="0.25">
      <c r="A20" s="39" t="s">
        <v>30</v>
      </c>
      <c r="B20" s="3">
        <f>COUNTIF(D$39:D$1000,"F-TF.A")</f>
        <v>7</v>
      </c>
      <c r="C20" s="3">
        <v>4</v>
      </c>
      <c r="D20" s="3">
        <f t="shared" si="0"/>
        <v>3</v>
      </c>
      <c r="E20" s="3">
        <v>14</v>
      </c>
      <c r="F20" s="50">
        <f t="shared" si="1"/>
        <v>1.804123711340206E-2</v>
      </c>
      <c r="G20" s="40">
        <f t="shared" si="2"/>
        <v>2.1021021021021023E-2</v>
      </c>
    </row>
    <row r="21" spans="1:12" x14ac:dyDescent="0.25">
      <c r="A21" s="39" t="s">
        <v>31</v>
      </c>
      <c r="B21" s="3">
        <f>COUNTIF(D$39:D$1000,"F-TF.B")</f>
        <v>2</v>
      </c>
      <c r="C21" s="3">
        <v>2</v>
      </c>
      <c r="D21" s="3">
        <f t="shared" si="0"/>
        <v>0</v>
      </c>
      <c r="E21" s="3">
        <v>4</v>
      </c>
      <c r="F21" s="50">
        <f t="shared" si="1"/>
        <v>5.1546391752577319E-3</v>
      </c>
      <c r="G21" s="40">
        <f t="shared" si="2"/>
        <v>6.006006006006006E-3</v>
      </c>
    </row>
    <row r="22" spans="1:12" x14ac:dyDescent="0.25">
      <c r="A22" s="39" t="s">
        <v>36</v>
      </c>
      <c r="B22" s="3">
        <f>COUNTIF(D$39:D$1000,"F-TF.C")</f>
        <v>4</v>
      </c>
      <c r="C22" s="3">
        <v>3</v>
      </c>
      <c r="D22" s="3">
        <f t="shared" si="0"/>
        <v>1</v>
      </c>
      <c r="E22" s="3">
        <v>8</v>
      </c>
      <c r="F22" s="50">
        <f t="shared" si="1"/>
        <v>1.0309278350515464E-2</v>
      </c>
      <c r="G22" s="40">
        <f t="shared" si="2"/>
        <v>1.2012012012012012E-2</v>
      </c>
    </row>
    <row r="23" spans="1:12" x14ac:dyDescent="0.25">
      <c r="A23" s="39" t="s">
        <v>34</v>
      </c>
      <c r="B23" s="3">
        <f>COUNTIF(D$39:D$1000,"G-GPE.A")</f>
        <v>8</v>
      </c>
      <c r="C23" s="3">
        <v>7</v>
      </c>
      <c r="D23" s="3">
        <f t="shared" si="0"/>
        <v>1</v>
      </c>
      <c r="E23" s="3">
        <v>16</v>
      </c>
      <c r="F23" s="50">
        <f t="shared" si="1"/>
        <v>2.0618556701030927E-2</v>
      </c>
      <c r="G23" s="40">
        <f t="shared" si="2"/>
        <v>2.4024024024024024E-2</v>
      </c>
    </row>
    <row r="24" spans="1:12" x14ac:dyDescent="0.25">
      <c r="A24" s="39" t="s">
        <v>25</v>
      </c>
      <c r="B24" s="3">
        <f>COUNTIF(D$39:D$1000,"N-CN.A")</f>
        <v>9</v>
      </c>
      <c r="C24" s="3">
        <v>6</v>
      </c>
      <c r="D24" s="3">
        <f t="shared" si="0"/>
        <v>3</v>
      </c>
      <c r="E24" s="3">
        <v>18</v>
      </c>
      <c r="F24" s="50">
        <f t="shared" si="1"/>
        <v>2.3195876288659795E-2</v>
      </c>
      <c r="G24" s="40">
        <f t="shared" si="2"/>
        <v>2.7027027027027029E-2</v>
      </c>
    </row>
    <row r="25" spans="1:12" x14ac:dyDescent="0.25">
      <c r="A25" s="39" t="s">
        <v>28</v>
      </c>
      <c r="B25" s="3">
        <f>COUNTIF(D$39:D$1000,"N-CN.C")</f>
        <v>4</v>
      </c>
      <c r="C25" s="43">
        <v>3</v>
      </c>
      <c r="D25" s="3">
        <f t="shared" si="0"/>
        <v>1</v>
      </c>
      <c r="E25" s="43">
        <v>8</v>
      </c>
      <c r="F25" s="50">
        <f t="shared" si="1"/>
        <v>1.0309278350515464E-2</v>
      </c>
      <c r="G25" s="40">
        <f t="shared" si="2"/>
        <v>1.2012012012012012E-2</v>
      </c>
    </row>
    <row r="26" spans="1:12" x14ac:dyDescent="0.25">
      <c r="A26" s="42" t="s">
        <v>16</v>
      </c>
      <c r="B26" s="3">
        <f>COUNTIF(D$39:D$1000,"N-Q.A")</f>
        <v>4</v>
      </c>
      <c r="C26" s="43">
        <v>3</v>
      </c>
      <c r="D26" s="3">
        <f t="shared" si="0"/>
        <v>1</v>
      </c>
      <c r="E26" s="43">
        <v>8</v>
      </c>
      <c r="F26" s="50">
        <f t="shared" si="1"/>
        <v>1.0309278350515464E-2</v>
      </c>
      <c r="G26" s="40">
        <f t="shared" si="2"/>
        <v>1.2012012012012012E-2</v>
      </c>
    </row>
    <row r="27" spans="1:12" x14ac:dyDescent="0.25">
      <c r="A27" s="42" t="s">
        <v>24</v>
      </c>
      <c r="B27" s="3">
        <f>COUNTIF(D$39:D$1000,"N-RN.A")</f>
        <v>14</v>
      </c>
      <c r="C27" s="43">
        <v>7</v>
      </c>
      <c r="D27" s="3">
        <f t="shared" si="0"/>
        <v>7</v>
      </c>
      <c r="E27" s="43">
        <v>28</v>
      </c>
      <c r="F27" s="50">
        <f t="shared" si="1"/>
        <v>3.608247422680412E-2</v>
      </c>
      <c r="G27" s="40">
        <f t="shared" si="2"/>
        <v>4.2042042042042045E-2</v>
      </c>
    </row>
    <row r="28" spans="1:12" x14ac:dyDescent="0.25">
      <c r="A28" s="42" t="s">
        <v>27</v>
      </c>
      <c r="B28" s="3">
        <f>COUNTIF(D$39:D$1000,"S-CP.A")</f>
        <v>10</v>
      </c>
      <c r="C28" s="43">
        <v>5</v>
      </c>
      <c r="D28" s="3">
        <f t="shared" si="0"/>
        <v>5</v>
      </c>
      <c r="E28" s="43">
        <v>22</v>
      </c>
      <c r="F28" s="50">
        <f t="shared" si="1"/>
        <v>2.8350515463917526E-2</v>
      </c>
      <c r="G28" s="40">
        <f t="shared" si="2"/>
        <v>3.003003003003003E-2</v>
      </c>
    </row>
    <row r="29" spans="1:12" x14ac:dyDescent="0.25">
      <c r="A29" s="42" t="s">
        <v>33</v>
      </c>
      <c r="B29" s="3">
        <f>COUNTIF(D$39:D$1000,"S-CP.B")</f>
        <v>6</v>
      </c>
      <c r="C29" s="43">
        <v>2</v>
      </c>
      <c r="D29" s="3">
        <f t="shared" si="0"/>
        <v>4</v>
      </c>
      <c r="E29" s="43">
        <v>14</v>
      </c>
      <c r="F29" s="50">
        <f t="shared" si="1"/>
        <v>1.804123711340206E-2</v>
      </c>
      <c r="G29" s="40">
        <f t="shared" si="2"/>
        <v>1.8018018018018018E-2</v>
      </c>
    </row>
    <row r="30" spans="1:12" x14ac:dyDescent="0.25">
      <c r="A30" s="42" t="s">
        <v>26</v>
      </c>
      <c r="B30" s="3">
        <f>COUNTIF(D$39:D$1000,"S-IC.A")</f>
        <v>7</v>
      </c>
      <c r="C30" s="43">
        <v>5</v>
      </c>
      <c r="D30" s="3">
        <f t="shared" si="0"/>
        <v>2</v>
      </c>
      <c r="E30" s="43">
        <v>14</v>
      </c>
      <c r="F30" s="50">
        <f t="shared" si="1"/>
        <v>1.804123711340206E-2</v>
      </c>
      <c r="G30" s="40">
        <f t="shared" si="2"/>
        <v>2.1021021021021023E-2</v>
      </c>
    </row>
    <row r="31" spans="1:12" x14ac:dyDescent="0.25">
      <c r="A31" s="42" t="s">
        <v>32</v>
      </c>
      <c r="B31" s="3">
        <f>COUNTIF(D$39:D$1000,"S-IC.B")</f>
        <v>22</v>
      </c>
      <c r="C31" s="43">
        <v>11</v>
      </c>
      <c r="D31" s="3">
        <f t="shared" si="0"/>
        <v>11</v>
      </c>
      <c r="E31" s="43">
        <v>58</v>
      </c>
      <c r="F31" s="50">
        <f t="shared" si="1"/>
        <v>7.4742268041237112E-2</v>
      </c>
      <c r="G31" s="40">
        <f t="shared" si="2"/>
        <v>6.6066066066066062E-2</v>
      </c>
    </row>
    <row r="32" spans="1:12" x14ac:dyDescent="0.25">
      <c r="A32" s="42" t="s">
        <v>17</v>
      </c>
      <c r="B32" s="3">
        <f>COUNTIF(D$39:D$1000,"S-ID.A")</f>
        <v>8</v>
      </c>
      <c r="C32" s="43">
        <v>6</v>
      </c>
      <c r="D32" s="3">
        <f t="shared" si="0"/>
        <v>2</v>
      </c>
      <c r="E32" s="43">
        <v>16</v>
      </c>
      <c r="F32" s="50">
        <f t="shared" si="1"/>
        <v>2.0618556701030927E-2</v>
      </c>
      <c r="G32" s="40">
        <f t="shared" si="2"/>
        <v>2.4024024024024024E-2</v>
      </c>
    </row>
    <row r="33" spans="1:7" x14ac:dyDescent="0.25">
      <c r="A33" s="42" t="s">
        <v>18</v>
      </c>
      <c r="B33" s="3">
        <f>COUNTIF(D$39:D$1000,"S-ID.B")</f>
        <v>4</v>
      </c>
      <c r="C33" s="43">
        <v>2</v>
      </c>
      <c r="D33" s="3">
        <f t="shared" si="0"/>
        <v>2</v>
      </c>
      <c r="E33" s="43">
        <v>10</v>
      </c>
      <c r="F33" s="50">
        <f t="shared" si="1"/>
        <v>1.2886597938144329E-2</v>
      </c>
      <c r="G33" s="40">
        <f t="shared" si="2"/>
        <v>1.2012012012012012E-2</v>
      </c>
    </row>
    <row r="34" spans="1:7" x14ac:dyDescent="0.25">
      <c r="B34" s="43">
        <f t="shared" ref="B34:G34" si="4">SUM(B3:B33)</f>
        <v>333</v>
      </c>
      <c r="C34" s="43">
        <f t="shared" si="4"/>
        <v>216</v>
      </c>
      <c r="D34" s="43">
        <f t="shared" si="4"/>
        <v>117</v>
      </c>
      <c r="E34" s="43">
        <f t="shared" si="4"/>
        <v>776</v>
      </c>
      <c r="F34" s="44">
        <f t="shared" si="4"/>
        <v>0.99999999999999989</v>
      </c>
      <c r="G34" s="44">
        <f t="shared" si="4"/>
        <v>0.99999999999999978</v>
      </c>
    </row>
    <row r="35" spans="1:7" x14ac:dyDescent="0.25">
      <c r="A35" s="20"/>
      <c r="B35" s="21"/>
      <c r="C35" s="20"/>
      <c r="D35" s="20"/>
      <c r="E35" s="16"/>
    </row>
    <row r="36" spans="1:7" x14ac:dyDescent="0.25">
      <c r="A36" s="20"/>
      <c r="B36" s="21" t="s">
        <v>22</v>
      </c>
      <c r="C36" s="20"/>
      <c r="D36" s="20"/>
      <c r="E36" s="16"/>
    </row>
    <row r="37" spans="1:7" x14ac:dyDescent="0.25">
      <c r="A37" s="20"/>
      <c r="B37" s="25"/>
      <c r="C37" s="20"/>
      <c r="D37" s="20"/>
      <c r="E37" s="16"/>
    </row>
    <row r="38" spans="1:7" x14ac:dyDescent="0.25">
      <c r="A38" s="12" t="s">
        <v>58</v>
      </c>
      <c r="B38" s="12" t="s">
        <v>59</v>
      </c>
      <c r="C38" s="12" t="s">
        <v>60</v>
      </c>
      <c r="D38" s="12" t="s">
        <v>8</v>
      </c>
      <c r="E38" s="17" t="s">
        <v>0</v>
      </c>
    </row>
    <row r="39" spans="1:7" ht="17.25" customHeight="1" x14ac:dyDescent="0.25">
      <c r="A39" s="24">
        <v>6</v>
      </c>
      <c r="B39" s="13" t="s">
        <v>23</v>
      </c>
      <c r="C39" s="24">
        <v>2</v>
      </c>
      <c r="D39" s="13" t="s">
        <v>9</v>
      </c>
      <c r="E39" s="26">
        <v>42522</v>
      </c>
    </row>
    <row r="40" spans="1:7" ht="17.25" customHeight="1" x14ac:dyDescent="0.25">
      <c r="A40" s="24">
        <v>21</v>
      </c>
      <c r="B40" s="13" t="s">
        <v>23</v>
      </c>
      <c r="C40" s="24">
        <v>2</v>
      </c>
      <c r="D40" s="13" t="s">
        <v>9</v>
      </c>
      <c r="E40" s="26">
        <v>42583</v>
      </c>
    </row>
    <row r="41" spans="1:7" ht="17.25" customHeight="1" x14ac:dyDescent="0.25">
      <c r="A41" s="24">
        <v>20</v>
      </c>
      <c r="B41" s="13" t="s">
        <v>23</v>
      </c>
      <c r="C41" s="24">
        <v>2</v>
      </c>
      <c r="D41" s="13" t="s">
        <v>9</v>
      </c>
      <c r="E41" s="32">
        <v>42736</v>
      </c>
    </row>
    <row r="42" spans="1:7" ht="17.25" customHeight="1" x14ac:dyDescent="0.25">
      <c r="A42" s="27">
        <v>1</v>
      </c>
      <c r="B42" s="28" t="s">
        <v>23</v>
      </c>
      <c r="C42" s="27">
        <v>2</v>
      </c>
      <c r="D42" s="14" t="s">
        <v>9</v>
      </c>
      <c r="E42" s="32">
        <v>42903</v>
      </c>
    </row>
    <row r="43" spans="1:7" ht="17.25" customHeight="1" x14ac:dyDescent="0.25">
      <c r="A43" s="27">
        <v>11</v>
      </c>
      <c r="B43" s="28" t="s">
        <v>23</v>
      </c>
      <c r="C43" s="27">
        <v>2</v>
      </c>
      <c r="D43" s="14" t="s">
        <v>9</v>
      </c>
      <c r="E43" s="32">
        <v>42903</v>
      </c>
    </row>
    <row r="44" spans="1:7" ht="17.25" customHeight="1" x14ac:dyDescent="0.25">
      <c r="A44" s="20">
        <v>8</v>
      </c>
      <c r="B44" s="20" t="s">
        <v>23</v>
      </c>
      <c r="C44" s="20">
        <v>2</v>
      </c>
      <c r="D44" s="20" t="s">
        <v>9</v>
      </c>
      <c r="E44" s="31">
        <v>43329</v>
      </c>
    </row>
    <row r="45" spans="1:7" ht="17.25" customHeight="1" x14ac:dyDescent="0.25">
      <c r="A45" s="20">
        <v>20</v>
      </c>
      <c r="B45" s="20" t="s">
        <v>23</v>
      </c>
      <c r="C45" s="20">
        <v>2</v>
      </c>
      <c r="D45" s="20" t="s">
        <v>9</v>
      </c>
      <c r="E45" s="31">
        <v>43329</v>
      </c>
    </row>
    <row r="46" spans="1:7" ht="17.25" customHeight="1" x14ac:dyDescent="0.25">
      <c r="A46" s="20">
        <v>12</v>
      </c>
      <c r="B46" s="25" t="s">
        <v>23</v>
      </c>
      <c r="C46" s="20">
        <v>2</v>
      </c>
      <c r="D46" s="20" t="s">
        <v>9</v>
      </c>
      <c r="E46" s="31">
        <v>43269</v>
      </c>
    </row>
    <row r="47" spans="1:7" ht="17.25" customHeight="1" x14ac:dyDescent="0.25">
      <c r="A47" s="20">
        <v>16</v>
      </c>
      <c r="B47" s="25" t="s">
        <v>23</v>
      </c>
      <c r="C47" s="20">
        <v>2</v>
      </c>
      <c r="D47" s="20" t="s">
        <v>9</v>
      </c>
      <c r="E47" s="31">
        <v>43269</v>
      </c>
    </row>
    <row r="48" spans="1:7" ht="17.25" customHeight="1" x14ac:dyDescent="0.25">
      <c r="A48" s="24">
        <f>'Jan 18'!C19</f>
        <v>19</v>
      </c>
      <c r="B48" s="13" t="str">
        <f>'Jan 18'!D19</f>
        <v>Multiple Choice</v>
      </c>
      <c r="C48" s="24">
        <f>'Jan 18'!E19</f>
        <v>2</v>
      </c>
      <c r="D48" s="13" t="str">
        <f>'Jan 18'!F19</f>
        <v>A-APR.B</v>
      </c>
      <c r="E48" s="32">
        <f>'Jan 18'!G19</f>
        <v>43118</v>
      </c>
    </row>
    <row r="49" spans="1:5" ht="17.25" customHeight="1" x14ac:dyDescent="0.25">
      <c r="A49" s="27">
        <v>25</v>
      </c>
      <c r="B49" s="28" t="s">
        <v>53</v>
      </c>
      <c r="C49" s="27">
        <v>2</v>
      </c>
      <c r="D49" s="14" t="s">
        <v>9</v>
      </c>
      <c r="E49" s="32">
        <v>42903</v>
      </c>
    </row>
    <row r="50" spans="1:5" ht="17.25" customHeight="1" x14ac:dyDescent="0.25">
      <c r="A50" s="24">
        <f>A49+1</f>
        <v>26</v>
      </c>
      <c r="B50" s="20" t="s">
        <v>7</v>
      </c>
      <c r="C50" s="24">
        <v>2</v>
      </c>
      <c r="D50" s="13" t="s">
        <v>9</v>
      </c>
      <c r="E50" s="26">
        <v>42522</v>
      </c>
    </row>
    <row r="51" spans="1:5" ht="17.25" customHeight="1" x14ac:dyDescent="0.25">
      <c r="A51" s="24">
        <v>29</v>
      </c>
      <c r="B51" s="13" t="s">
        <v>7</v>
      </c>
      <c r="C51" s="24">
        <v>2</v>
      </c>
      <c r="D51" s="13" t="s">
        <v>9</v>
      </c>
      <c r="E51" s="32">
        <v>42736</v>
      </c>
    </row>
    <row r="52" spans="1:5" ht="17.25" customHeight="1" x14ac:dyDescent="0.25">
      <c r="A52" s="20">
        <v>32</v>
      </c>
      <c r="B52" s="14" t="s">
        <v>7</v>
      </c>
      <c r="C52" s="20">
        <v>2</v>
      </c>
      <c r="D52" s="20" t="s">
        <v>9</v>
      </c>
      <c r="E52" s="31">
        <v>43329</v>
      </c>
    </row>
    <row r="53" spans="1:5" ht="17.25" customHeight="1" x14ac:dyDescent="0.25">
      <c r="A53" s="24">
        <v>33</v>
      </c>
      <c r="B53" s="13" t="s">
        <v>7</v>
      </c>
      <c r="C53" s="24">
        <v>4</v>
      </c>
      <c r="D53" s="13" t="s">
        <v>9</v>
      </c>
      <c r="E53" s="26">
        <v>42583</v>
      </c>
    </row>
    <row r="54" spans="1:5" ht="17.25" customHeight="1" x14ac:dyDescent="0.25">
      <c r="A54" s="24">
        <f>'Jan 18'!C36</f>
        <v>36</v>
      </c>
      <c r="B54" s="13" t="str">
        <f>'Jan 18'!D36</f>
        <v>Constructed Response</v>
      </c>
      <c r="C54" s="24">
        <f>'Jan 18'!E36</f>
        <v>4</v>
      </c>
      <c r="D54" s="13" t="str">
        <f>'Jan 18'!F36</f>
        <v>A-APR.B</v>
      </c>
      <c r="E54" s="32">
        <f>'Jan 18'!G36</f>
        <v>43118</v>
      </c>
    </row>
    <row r="55" spans="1:5" ht="17.25" customHeight="1" x14ac:dyDescent="0.25">
      <c r="A55" s="24">
        <v>21</v>
      </c>
      <c r="B55" s="13" t="s">
        <v>23</v>
      </c>
      <c r="C55" s="24">
        <v>2</v>
      </c>
      <c r="D55" s="13" t="s">
        <v>9</v>
      </c>
      <c r="E55" s="26">
        <v>43313</v>
      </c>
    </row>
    <row r="56" spans="1:5" ht="17.25" customHeight="1" x14ac:dyDescent="0.25">
      <c r="A56" s="24">
        <v>34</v>
      </c>
      <c r="B56" s="20" t="s">
        <v>7</v>
      </c>
      <c r="C56" s="24">
        <v>4</v>
      </c>
      <c r="D56" s="13" t="s">
        <v>9</v>
      </c>
      <c r="E56" s="26">
        <v>43313</v>
      </c>
    </row>
    <row r="57" spans="1:5" ht="17.25" customHeight="1" x14ac:dyDescent="0.25">
      <c r="A57" s="24">
        <v>19</v>
      </c>
      <c r="B57" s="20" t="s">
        <v>23</v>
      </c>
      <c r="C57" s="24">
        <v>2</v>
      </c>
      <c r="D57" s="13" t="s">
        <v>9</v>
      </c>
      <c r="E57" s="26">
        <v>43466</v>
      </c>
    </row>
    <row r="58" spans="1:5" ht="17.25" customHeight="1" x14ac:dyDescent="0.25">
      <c r="A58" s="24">
        <v>26</v>
      </c>
      <c r="B58" s="20" t="s">
        <v>7</v>
      </c>
      <c r="C58" s="24">
        <v>2</v>
      </c>
      <c r="D58" s="13" t="s">
        <v>9</v>
      </c>
      <c r="E58" s="26">
        <v>43466</v>
      </c>
    </row>
    <row r="59" spans="1:5" ht="17.25" customHeight="1" x14ac:dyDescent="0.25">
      <c r="A59" s="24">
        <v>20</v>
      </c>
      <c r="B59" s="13" t="s">
        <v>23</v>
      </c>
      <c r="C59" s="24">
        <v>2</v>
      </c>
      <c r="D59" s="13" t="s">
        <v>35</v>
      </c>
      <c r="E59" s="26">
        <v>42583</v>
      </c>
    </row>
    <row r="60" spans="1:5" ht="17.25" customHeight="1" x14ac:dyDescent="0.25">
      <c r="A60" s="20">
        <v>22</v>
      </c>
      <c r="B60" s="25" t="s">
        <v>23</v>
      </c>
      <c r="C60" s="20">
        <v>2</v>
      </c>
      <c r="D60" s="20" t="s">
        <v>35</v>
      </c>
      <c r="E60" s="31">
        <v>43269</v>
      </c>
    </row>
    <row r="61" spans="1:5" ht="17.25" customHeight="1" x14ac:dyDescent="0.25">
      <c r="A61" s="24">
        <f>'Jan 18'!C6</f>
        <v>6</v>
      </c>
      <c r="B61" s="13" t="str">
        <f>'Jan 18'!D6</f>
        <v>Multiple Choice</v>
      </c>
      <c r="C61" s="24">
        <f>'Jan 18'!E6</f>
        <v>2</v>
      </c>
      <c r="D61" s="13" t="str">
        <f>'Jan 18'!F6</f>
        <v>A-APR.C</v>
      </c>
      <c r="E61" s="32">
        <f>'Jan 18'!G6</f>
        <v>43118</v>
      </c>
    </row>
    <row r="62" spans="1:5" ht="17.25" customHeight="1" x14ac:dyDescent="0.25">
      <c r="A62" s="20">
        <v>27</v>
      </c>
      <c r="B62" s="14" t="s">
        <v>7</v>
      </c>
      <c r="C62" s="20">
        <v>2</v>
      </c>
      <c r="D62" s="20" t="s">
        <v>35</v>
      </c>
      <c r="E62" s="31">
        <v>43329</v>
      </c>
    </row>
    <row r="63" spans="1:5" ht="17.25" customHeight="1" x14ac:dyDescent="0.25">
      <c r="A63" s="24">
        <v>33</v>
      </c>
      <c r="B63" s="29" t="s">
        <v>7</v>
      </c>
      <c r="C63" s="24">
        <v>4</v>
      </c>
      <c r="D63" s="13" t="s">
        <v>35</v>
      </c>
      <c r="E63" s="32">
        <v>42736</v>
      </c>
    </row>
    <row r="64" spans="1:5" ht="17.25" customHeight="1" x14ac:dyDescent="0.25">
      <c r="A64" s="24">
        <v>27</v>
      </c>
      <c r="B64" s="16" t="s">
        <v>7</v>
      </c>
      <c r="C64" s="24">
        <v>2</v>
      </c>
      <c r="D64" s="13" t="s">
        <v>35</v>
      </c>
      <c r="E64" s="26">
        <v>43466</v>
      </c>
    </row>
    <row r="65" spans="1:5" ht="17.25" customHeight="1" x14ac:dyDescent="0.25">
      <c r="A65" s="24">
        <f>A64+1</f>
        <v>28</v>
      </c>
      <c r="B65" s="29" t="s">
        <v>23</v>
      </c>
      <c r="C65" s="24">
        <v>2</v>
      </c>
      <c r="D65" s="13" t="s">
        <v>29</v>
      </c>
      <c r="E65" s="26">
        <v>42522</v>
      </c>
    </row>
    <row r="66" spans="1:5" ht="17.25" customHeight="1" x14ac:dyDescent="0.25">
      <c r="A66" s="24">
        <v>11</v>
      </c>
      <c r="B66" s="29" t="s">
        <v>23</v>
      </c>
      <c r="C66" s="24">
        <v>2</v>
      </c>
      <c r="D66" s="13" t="s">
        <v>29</v>
      </c>
      <c r="E66" s="26">
        <v>42583</v>
      </c>
    </row>
    <row r="67" spans="1:5" ht="17.25" customHeight="1" x14ac:dyDescent="0.25">
      <c r="A67" s="20">
        <v>13</v>
      </c>
      <c r="B67" s="15" t="s">
        <v>23</v>
      </c>
      <c r="C67" s="20">
        <v>2</v>
      </c>
      <c r="D67" s="20" t="s">
        <v>29</v>
      </c>
      <c r="E67" s="31">
        <v>43329</v>
      </c>
    </row>
    <row r="68" spans="1:5" ht="17.25" customHeight="1" x14ac:dyDescent="0.25">
      <c r="A68" s="24">
        <f>'Jan 18'!C9</f>
        <v>9</v>
      </c>
      <c r="B68" s="29" t="str">
        <f>'Jan 18'!D9</f>
        <v>Multiple Choice</v>
      </c>
      <c r="C68" s="24">
        <f>'Jan 18'!E9</f>
        <v>2</v>
      </c>
      <c r="D68" s="13" t="str">
        <f>'Jan 18'!F9</f>
        <v>A-APR.D</v>
      </c>
      <c r="E68" s="32">
        <f>'Jan 18'!G9</f>
        <v>43118</v>
      </c>
    </row>
    <row r="69" spans="1:5" ht="17.25" customHeight="1" x14ac:dyDescent="0.25">
      <c r="A69" s="24">
        <v>32</v>
      </c>
      <c r="B69" s="29" t="s">
        <v>7</v>
      </c>
      <c r="C69" s="24">
        <v>2</v>
      </c>
      <c r="D69" s="13" t="s">
        <v>29</v>
      </c>
      <c r="E69" s="32">
        <v>42736</v>
      </c>
    </row>
    <row r="70" spans="1:5" ht="17.25" customHeight="1" x14ac:dyDescent="0.25">
      <c r="A70" s="20">
        <v>29</v>
      </c>
      <c r="B70" s="23" t="s">
        <v>7</v>
      </c>
      <c r="C70" s="20">
        <v>2</v>
      </c>
      <c r="D70" s="20" t="s">
        <v>29</v>
      </c>
      <c r="E70" s="31">
        <v>43269</v>
      </c>
    </row>
    <row r="71" spans="1:5" ht="17.25" customHeight="1" x14ac:dyDescent="0.25">
      <c r="A71" s="24">
        <v>5</v>
      </c>
      <c r="B71" s="29" t="s">
        <v>23</v>
      </c>
      <c r="C71" s="24">
        <v>2</v>
      </c>
      <c r="D71" s="13" t="s">
        <v>29</v>
      </c>
      <c r="E71" s="26">
        <v>43313</v>
      </c>
    </row>
    <row r="72" spans="1:5" ht="17.25" customHeight="1" x14ac:dyDescent="0.25">
      <c r="A72" s="24">
        <v>34</v>
      </c>
      <c r="B72" s="16" t="s">
        <v>7</v>
      </c>
      <c r="C72" s="24">
        <v>4</v>
      </c>
      <c r="D72" s="13" t="s">
        <v>29</v>
      </c>
      <c r="E72" s="26">
        <v>43466</v>
      </c>
    </row>
    <row r="73" spans="1:5" ht="17.25" customHeight="1" x14ac:dyDescent="0.25">
      <c r="A73" s="24">
        <f>A72+1</f>
        <v>35</v>
      </c>
      <c r="B73" s="29" t="s">
        <v>23</v>
      </c>
      <c r="C73" s="24">
        <v>2</v>
      </c>
      <c r="D73" s="13" t="s">
        <v>2</v>
      </c>
      <c r="E73" s="26">
        <v>42522</v>
      </c>
    </row>
    <row r="74" spans="1:5" ht="17.25" customHeight="1" x14ac:dyDescent="0.25">
      <c r="A74" s="24">
        <v>2</v>
      </c>
      <c r="B74" s="29" t="s">
        <v>23</v>
      </c>
      <c r="C74" s="24">
        <v>2</v>
      </c>
      <c r="D74" s="13" t="s">
        <v>2</v>
      </c>
      <c r="E74" s="32">
        <v>42736</v>
      </c>
    </row>
    <row r="75" spans="1:5" ht="17.25" customHeight="1" x14ac:dyDescent="0.25">
      <c r="A75" s="27">
        <v>22</v>
      </c>
      <c r="B75" s="36" t="s">
        <v>23</v>
      </c>
      <c r="C75" s="27">
        <v>2</v>
      </c>
      <c r="D75" s="14" t="s">
        <v>2</v>
      </c>
      <c r="E75" s="32">
        <v>42903</v>
      </c>
    </row>
    <row r="76" spans="1:5" ht="17.25" customHeight="1" x14ac:dyDescent="0.25">
      <c r="A76" s="24">
        <f>'Jan 18'!C10</f>
        <v>10</v>
      </c>
      <c r="B76" s="13" t="str">
        <f>'Jan 18'!D10</f>
        <v>Multiple Choice</v>
      </c>
      <c r="C76" s="24">
        <f>'Jan 18'!E10</f>
        <v>2</v>
      </c>
      <c r="D76" s="13" t="str">
        <f>'Jan 18'!F10</f>
        <v>A-CED.A</v>
      </c>
      <c r="E76" s="32">
        <f>'Jan 18'!G10</f>
        <v>43118</v>
      </c>
    </row>
    <row r="77" spans="1:5" ht="17.25" customHeight="1" x14ac:dyDescent="0.25">
      <c r="A77" s="24">
        <f>'Jan 18'!C27</f>
        <v>27</v>
      </c>
      <c r="B77" s="13" t="str">
        <f>'Jan 18'!D27</f>
        <v>Constructed Response</v>
      </c>
      <c r="C77" s="24">
        <f>'Jan 18'!E27</f>
        <v>2</v>
      </c>
      <c r="D77" s="13" t="str">
        <f>'Jan 18'!F27</f>
        <v>A-CED.A</v>
      </c>
      <c r="E77" s="32">
        <f>'Jan 18'!G27</f>
        <v>43118</v>
      </c>
    </row>
    <row r="78" spans="1:5" ht="17.25" customHeight="1" x14ac:dyDescent="0.25">
      <c r="A78" s="24">
        <f>A77+1</f>
        <v>28</v>
      </c>
      <c r="B78" s="13" t="s">
        <v>23</v>
      </c>
      <c r="C78" s="24">
        <v>2</v>
      </c>
      <c r="D78" s="13" t="s">
        <v>4</v>
      </c>
      <c r="E78" s="26">
        <v>42522</v>
      </c>
    </row>
    <row r="79" spans="1:5" ht="17.25" customHeight="1" x14ac:dyDescent="0.25">
      <c r="A79" s="24">
        <v>17</v>
      </c>
      <c r="B79" s="13" t="s">
        <v>23</v>
      </c>
      <c r="C79" s="24">
        <v>2</v>
      </c>
      <c r="D79" s="13" t="s">
        <v>4</v>
      </c>
      <c r="E79" s="26">
        <v>42583</v>
      </c>
    </row>
    <row r="80" spans="1:5" ht="17.25" customHeight="1" x14ac:dyDescent="0.25">
      <c r="A80" s="24">
        <v>17</v>
      </c>
      <c r="B80" s="13" t="s">
        <v>23</v>
      </c>
      <c r="C80" s="24">
        <v>2</v>
      </c>
      <c r="D80" s="13" t="s">
        <v>4</v>
      </c>
      <c r="E80" s="32">
        <v>42736</v>
      </c>
    </row>
    <row r="81" spans="1:5" ht="17.25" customHeight="1" x14ac:dyDescent="0.25">
      <c r="A81" s="27">
        <v>19</v>
      </c>
      <c r="B81" s="28" t="s">
        <v>23</v>
      </c>
      <c r="C81" s="27">
        <v>2</v>
      </c>
      <c r="D81" s="14" t="s">
        <v>4</v>
      </c>
      <c r="E81" s="32">
        <v>42903</v>
      </c>
    </row>
    <row r="82" spans="1:5" ht="17.25" customHeight="1" x14ac:dyDescent="0.25">
      <c r="A82" s="20">
        <v>4</v>
      </c>
      <c r="B82" s="20" t="s">
        <v>23</v>
      </c>
      <c r="C82" s="20">
        <v>2</v>
      </c>
      <c r="D82" s="20" t="s">
        <v>4</v>
      </c>
      <c r="E82" s="31">
        <v>43329</v>
      </c>
    </row>
    <row r="83" spans="1:5" ht="17.25" customHeight="1" x14ac:dyDescent="0.25">
      <c r="A83" s="20">
        <v>9</v>
      </c>
      <c r="B83" s="25" t="s">
        <v>23</v>
      </c>
      <c r="C83" s="20">
        <v>2</v>
      </c>
      <c r="D83" s="20" t="s">
        <v>4</v>
      </c>
      <c r="E83" s="31">
        <v>43269</v>
      </c>
    </row>
    <row r="84" spans="1:5" ht="17.25" customHeight="1" x14ac:dyDescent="0.25">
      <c r="A84" s="3">
        <v>2</v>
      </c>
      <c r="B84" s="3" t="s">
        <v>23</v>
      </c>
      <c r="C84" s="3">
        <v>2</v>
      </c>
      <c r="D84" s="3" t="s">
        <v>4</v>
      </c>
      <c r="E84" s="41">
        <v>43118</v>
      </c>
    </row>
    <row r="85" spans="1:5" ht="17.25" customHeight="1" x14ac:dyDescent="0.25">
      <c r="A85" s="24">
        <f>'Jan 18'!C12</f>
        <v>12</v>
      </c>
      <c r="B85" s="13" t="str">
        <f>'Jan 18'!D12</f>
        <v>Multiple Choice</v>
      </c>
      <c r="C85" s="24">
        <f>'Jan 18'!E12</f>
        <v>2</v>
      </c>
      <c r="D85" s="13" t="str">
        <f>'Jan 18'!F12</f>
        <v>A-REI.A</v>
      </c>
      <c r="E85" s="32">
        <f>'Jan 18'!G12</f>
        <v>43118</v>
      </c>
    </row>
    <row r="86" spans="1:5" ht="17.25" customHeight="1" x14ac:dyDescent="0.25">
      <c r="A86" s="27">
        <v>30</v>
      </c>
      <c r="B86" s="28" t="s">
        <v>53</v>
      </c>
      <c r="C86" s="27">
        <v>2</v>
      </c>
      <c r="D86" s="14" t="s">
        <v>4</v>
      </c>
      <c r="E86" s="32">
        <v>42903</v>
      </c>
    </row>
    <row r="87" spans="1:5" ht="17.25" customHeight="1" x14ac:dyDescent="0.25">
      <c r="A87" s="24">
        <f>A86+1</f>
        <v>31</v>
      </c>
      <c r="B87" s="20" t="s">
        <v>7</v>
      </c>
      <c r="C87" s="24">
        <v>2</v>
      </c>
      <c r="D87" s="13" t="s">
        <v>4</v>
      </c>
      <c r="E87" s="26">
        <v>42522</v>
      </c>
    </row>
    <row r="88" spans="1:5" ht="17.25" customHeight="1" x14ac:dyDescent="0.25">
      <c r="A88" s="24">
        <v>35</v>
      </c>
      <c r="B88" s="13" t="s">
        <v>7</v>
      </c>
      <c r="C88" s="24">
        <v>4</v>
      </c>
      <c r="D88" s="13" t="s">
        <v>4</v>
      </c>
      <c r="E88" s="26">
        <v>42583</v>
      </c>
    </row>
    <row r="89" spans="1:5" ht="17.25" customHeight="1" x14ac:dyDescent="0.25">
      <c r="A89" s="20">
        <v>33</v>
      </c>
      <c r="B89" s="14" t="s">
        <v>7</v>
      </c>
      <c r="C89" s="20">
        <v>4</v>
      </c>
      <c r="D89" s="20" t="s">
        <v>4</v>
      </c>
      <c r="E89" s="31">
        <v>43329</v>
      </c>
    </row>
    <row r="90" spans="1:5" ht="17.25" customHeight="1" x14ac:dyDescent="0.25">
      <c r="A90" s="20">
        <v>33</v>
      </c>
      <c r="B90" s="14" t="s">
        <v>7</v>
      </c>
      <c r="C90" s="20">
        <v>4</v>
      </c>
      <c r="D90" s="20" t="s">
        <v>4</v>
      </c>
      <c r="E90" s="31">
        <v>43269</v>
      </c>
    </row>
    <row r="91" spans="1:5" ht="17.25" customHeight="1" x14ac:dyDescent="0.25">
      <c r="A91" s="24">
        <v>37</v>
      </c>
      <c r="B91" s="13" t="s">
        <v>7</v>
      </c>
      <c r="C91" s="24">
        <v>6</v>
      </c>
      <c r="D91" s="13" t="s">
        <v>4</v>
      </c>
      <c r="E91" s="32">
        <v>42736</v>
      </c>
    </row>
    <row r="92" spans="1:5" ht="17.25" customHeight="1" x14ac:dyDescent="0.25">
      <c r="A92" s="24">
        <v>7</v>
      </c>
      <c r="B92" s="13" t="s">
        <v>23</v>
      </c>
      <c r="C92" s="24">
        <v>2</v>
      </c>
      <c r="D92" s="13" t="s">
        <v>4</v>
      </c>
      <c r="E92" s="26">
        <v>43313</v>
      </c>
    </row>
    <row r="93" spans="1:5" ht="17.25" customHeight="1" x14ac:dyDescent="0.25">
      <c r="A93" s="24">
        <v>29</v>
      </c>
      <c r="B93" s="20" t="s">
        <v>7</v>
      </c>
      <c r="C93" s="24">
        <v>2</v>
      </c>
      <c r="D93" s="13" t="s">
        <v>4</v>
      </c>
      <c r="E93" s="26">
        <v>43313</v>
      </c>
    </row>
    <row r="94" spans="1:5" ht="17.25" customHeight="1" x14ac:dyDescent="0.25">
      <c r="A94" s="24">
        <v>15</v>
      </c>
      <c r="B94" s="20" t="s">
        <v>23</v>
      </c>
      <c r="C94" s="24">
        <v>2</v>
      </c>
      <c r="D94" s="13" t="s">
        <v>4</v>
      </c>
      <c r="E94" s="26">
        <v>43466</v>
      </c>
    </row>
    <row r="95" spans="1:5" ht="17.25" customHeight="1" x14ac:dyDescent="0.25">
      <c r="A95" s="24">
        <v>36</v>
      </c>
      <c r="B95" s="20" t="s">
        <v>7</v>
      </c>
      <c r="C95" s="24">
        <v>4</v>
      </c>
      <c r="D95" s="13" t="s">
        <v>4</v>
      </c>
      <c r="E95" s="26">
        <v>43466</v>
      </c>
    </row>
    <row r="96" spans="1:5" ht="17.25" customHeight="1" x14ac:dyDescent="0.25">
      <c r="A96" s="24">
        <v>1</v>
      </c>
      <c r="B96" s="13" t="s">
        <v>23</v>
      </c>
      <c r="C96" s="24">
        <v>2</v>
      </c>
      <c r="D96" s="13" t="s">
        <v>10</v>
      </c>
      <c r="E96" s="26">
        <v>42583</v>
      </c>
    </row>
    <row r="97" spans="1:5" ht="17.25" customHeight="1" x14ac:dyDescent="0.25">
      <c r="A97" s="24">
        <v>11</v>
      </c>
      <c r="B97" s="13" t="s">
        <v>23</v>
      </c>
      <c r="C97" s="24">
        <v>2</v>
      </c>
      <c r="D97" s="13" t="s">
        <v>10</v>
      </c>
      <c r="E97" s="32">
        <v>42736</v>
      </c>
    </row>
    <row r="98" spans="1:5" ht="17.25" customHeight="1" x14ac:dyDescent="0.25">
      <c r="A98" s="27">
        <v>7</v>
      </c>
      <c r="B98" s="28" t="s">
        <v>23</v>
      </c>
      <c r="C98" s="27">
        <v>2</v>
      </c>
      <c r="D98" s="14" t="s">
        <v>10</v>
      </c>
      <c r="E98" s="32">
        <v>42903</v>
      </c>
    </row>
    <row r="99" spans="1:5" ht="17.25" customHeight="1" x14ac:dyDescent="0.25">
      <c r="A99" s="24">
        <v>9</v>
      </c>
      <c r="B99" s="13" t="s">
        <v>23</v>
      </c>
      <c r="C99" s="24">
        <v>2</v>
      </c>
      <c r="D99" s="13" t="s">
        <v>10</v>
      </c>
      <c r="E99" s="26">
        <v>43313</v>
      </c>
    </row>
    <row r="100" spans="1:5" ht="17.25" customHeight="1" x14ac:dyDescent="0.25">
      <c r="A100" s="24">
        <v>9</v>
      </c>
      <c r="B100" s="20" t="s">
        <v>23</v>
      </c>
      <c r="C100" s="24">
        <v>2</v>
      </c>
      <c r="D100" s="13" t="s">
        <v>10</v>
      </c>
      <c r="E100" s="26">
        <v>43466</v>
      </c>
    </row>
    <row r="101" spans="1:5" ht="17.25" customHeight="1" x14ac:dyDescent="0.25">
      <c r="A101" s="24">
        <v>23</v>
      </c>
      <c r="B101" s="13" t="s">
        <v>23</v>
      </c>
      <c r="C101" s="24">
        <v>2</v>
      </c>
      <c r="D101" s="13" t="s">
        <v>19</v>
      </c>
      <c r="E101" s="26">
        <v>42583</v>
      </c>
    </row>
    <row r="102" spans="1:5" ht="17.25" customHeight="1" x14ac:dyDescent="0.25">
      <c r="A102" s="24">
        <v>5</v>
      </c>
      <c r="B102" s="13" t="s">
        <v>23</v>
      </c>
      <c r="C102" s="24">
        <v>2</v>
      </c>
      <c r="D102" s="13" t="s">
        <v>19</v>
      </c>
      <c r="E102" s="32">
        <v>42736</v>
      </c>
    </row>
    <row r="103" spans="1:5" ht="17.25" customHeight="1" x14ac:dyDescent="0.25">
      <c r="A103" s="20">
        <v>19</v>
      </c>
      <c r="B103" s="20" t="s">
        <v>23</v>
      </c>
      <c r="C103" s="20">
        <v>2</v>
      </c>
      <c r="D103" s="20" t="s">
        <v>19</v>
      </c>
      <c r="E103" s="31">
        <v>43329</v>
      </c>
    </row>
    <row r="104" spans="1:5" ht="17.25" customHeight="1" x14ac:dyDescent="0.25">
      <c r="A104" s="20">
        <v>1</v>
      </c>
      <c r="B104" s="25" t="s">
        <v>23</v>
      </c>
      <c r="C104" s="20">
        <v>2</v>
      </c>
      <c r="D104" s="20" t="s">
        <v>19</v>
      </c>
      <c r="E104" s="31">
        <v>43269</v>
      </c>
    </row>
    <row r="105" spans="1:5" ht="17.25" customHeight="1" x14ac:dyDescent="0.25">
      <c r="A105" s="24">
        <f>'Jan 18'!C3</f>
        <v>3</v>
      </c>
      <c r="B105" s="13" t="str">
        <f>'Jan 18'!D3</f>
        <v>Multiple Choice</v>
      </c>
      <c r="C105" s="24">
        <f>'Jan 18'!E3</f>
        <v>2</v>
      </c>
      <c r="D105" s="13" t="str">
        <f>'Jan 18'!F3</f>
        <v>A-REI.C</v>
      </c>
      <c r="E105" s="32">
        <f>'Jan 18'!G3</f>
        <v>43118</v>
      </c>
    </row>
    <row r="106" spans="1:5" ht="17.25" customHeight="1" x14ac:dyDescent="0.25">
      <c r="A106" s="27">
        <v>33</v>
      </c>
      <c r="B106" s="28" t="s">
        <v>53</v>
      </c>
      <c r="C106" s="27">
        <v>4</v>
      </c>
      <c r="D106" s="14" t="s">
        <v>19</v>
      </c>
      <c r="E106" s="32">
        <v>42903</v>
      </c>
    </row>
    <row r="107" spans="1:5" ht="17.25" customHeight="1" x14ac:dyDescent="0.25">
      <c r="A107" s="24">
        <f>A106+1</f>
        <v>34</v>
      </c>
      <c r="B107" s="20" t="s">
        <v>7</v>
      </c>
      <c r="C107" s="24">
        <v>4</v>
      </c>
      <c r="D107" s="13" t="s">
        <v>19</v>
      </c>
      <c r="E107" s="26">
        <v>42522</v>
      </c>
    </row>
    <row r="108" spans="1:5" ht="17.25" customHeight="1" x14ac:dyDescent="0.25">
      <c r="A108" s="24">
        <v>31</v>
      </c>
      <c r="B108" s="20" t="s">
        <v>7</v>
      </c>
      <c r="C108" s="24">
        <v>2</v>
      </c>
      <c r="D108" s="13" t="s">
        <v>19</v>
      </c>
      <c r="E108" s="26">
        <v>43313</v>
      </c>
    </row>
    <row r="109" spans="1:5" ht="17.25" customHeight="1" x14ac:dyDescent="0.25">
      <c r="A109" s="24">
        <v>33</v>
      </c>
      <c r="B109" s="20" t="s">
        <v>7</v>
      </c>
      <c r="C109" s="24">
        <v>4</v>
      </c>
      <c r="D109" s="13" t="s">
        <v>19</v>
      </c>
      <c r="E109" s="26">
        <v>43313</v>
      </c>
    </row>
    <row r="110" spans="1:5" ht="17.25" customHeight="1" x14ac:dyDescent="0.25">
      <c r="A110" s="24">
        <v>33</v>
      </c>
      <c r="B110" s="20" t="s">
        <v>7</v>
      </c>
      <c r="C110" s="24">
        <v>4</v>
      </c>
      <c r="D110" s="13" t="s">
        <v>19</v>
      </c>
      <c r="E110" s="26">
        <v>43466</v>
      </c>
    </row>
    <row r="111" spans="1:5" ht="17.25" customHeight="1" x14ac:dyDescent="0.25">
      <c r="A111" s="24">
        <f>A110+1</f>
        <v>34</v>
      </c>
      <c r="B111" s="13" t="s">
        <v>23</v>
      </c>
      <c r="C111" s="24">
        <v>2</v>
      </c>
      <c r="D111" s="13" t="s">
        <v>3</v>
      </c>
      <c r="E111" s="26">
        <v>42522</v>
      </c>
    </row>
    <row r="112" spans="1:5" ht="17.25" customHeight="1" x14ac:dyDescent="0.25">
      <c r="A112" s="24">
        <v>3</v>
      </c>
      <c r="B112" s="13" t="s">
        <v>23</v>
      </c>
      <c r="C112" s="24">
        <v>2</v>
      </c>
      <c r="D112" s="13" t="s">
        <v>3</v>
      </c>
      <c r="E112" s="26">
        <v>42583</v>
      </c>
    </row>
    <row r="113" spans="1:5" ht="17.25" customHeight="1" x14ac:dyDescent="0.25">
      <c r="A113" s="24">
        <v>6</v>
      </c>
      <c r="B113" s="13" t="s">
        <v>23</v>
      </c>
      <c r="C113" s="24">
        <v>2</v>
      </c>
      <c r="D113" s="13" t="s">
        <v>3</v>
      </c>
      <c r="E113" s="37">
        <v>42583</v>
      </c>
    </row>
    <row r="114" spans="1:5" ht="17.25" customHeight="1" x14ac:dyDescent="0.25">
      <c r="A114" s="24">
        <v>12</v>
      </c>
      <c r="B114" s="13" t="s">
        <v>23</v>
      </c>
      <c r="C114" s="24">
        <v>2</v>
      </c>
      <c r="D114" s="13" t="s">
        <v>3</v>
      </c>
      <c r="E114" s="63">
        <v>42736</v>
      </c>
    </row>
    <row r="115" spans="1:5" ht="17.25" customHeight="1" x14ac:dyDescent="0.25">
      <c r="A115" s="24">
        <v>16</v>
      </c>
      <c r="B115" s="13" t="s">
        <v>23</v>
      </c>
      <c r="C115" s="24">
        <v>2</v>
      </c>
      <c r="D115" s="13" t="s">
        <v>3</v>
      </c>
      <c r="E115" s="63">
        <v>42736</v>
      </c>
    </row>
    <row r="116" spans="1:5" ht="17.25" customHeight="1" x14ac:dyDescent="0.25">
      <c r="A116" s="27">
        <v>5</v>
      </c>
      <c r="B116" s="28" t="s">
        <v>23</v>
      </c>
      <c r="C116" s="27">
        <v>2</v>
      </c>
      <c r="D116" s="14" t="s">
        <v>3</v>
      </c>
      <c r="E116" s="63">
        <v>42903</v>
      </c>
    </row>
    <row r="117" spans="1:5" ht="17.25" customHeight="1" x14ac:dyDescent="0.25">
      <c r="A117" s="20">
        <v>14</v>
      </c>
      <c r="B117" s="25" t="s">
        <v>23</v>
      </c>
      <c r="C117" s="20">
        <v>2</v>
      </c>
      <c r="D117" s="20" t="s">
        <v>3</v>
      </c>
      <c r="E117" s="62">
        <v>43269</v>
      </c>
    </row>
    <row r="118" spans="1:5" ht="17.25" customHeight="1" x14ac:dyDescent="0.25">
      <c r="A118" s="24">
        <f>'Jan 18'!C14</f>
        <v>14</v>
      </c>
      <c r="B118" s="13" t="str">
        <f>'Jan 18'!D14</f>
        <v>Multiple Choice</v>
      </c>
      <c r="C118" s="24">
        <f>'Jan 18'!E14</f>
        <v>2</v>
      </c>
      <c r="D118" s="13" t="str">
        <f>'Jan 18'!F14</f>
        <v>A-REI.D</v>
      </c>
      <c r="E118" s="63">
        <f>'Jan 18'!G14</f>
        <v>43118</v>
      </c>
    </row>
    <row r="119" spans="1:5" ht="17.25" customHeight="1" x14ac:dyDescent="0.25">
      <c r="A119" s="24">
        <f>'Jan 18'!C29</f>
        <v>29</v>
      </c>
      <c r="B119" s="13" t="str">
        <f>'Jan 18'!D29</f>
        <v>Constructed Response</v>
      </c>
      <c r="C119" s="24">
        <f>'Jan 18'!E29</f>
        <v>2</v>
      </c>
      <c r="D119" s="13" t="str">
        <f>'Jan 18'!F29</f>
        <v>A-REI.D</v>
      </c>
      <c r="E119" s="63">
        <f>'Jan 18'!G29</f>
        <v>43118</v>
      </c>
    </row>
    <row r="120" spans="1:5" ht="17.25" customHeight="1" x14ac:dyDescent="0.25">
      <c r="A120" s="24">
        <f>A119+1</f>
        <v>30</v>
      </c>
      <c r="B120" s="20" t="s">
        <v>7</v>
      </c>
      <c r="C120" s="24">
        <v>6</v>
      </c>
      <c r="D120" s="13" t="s">
        <v>3</v>
      </c>
      <c r="E120" s="37">
        <v>42522</v>
      </c>
    </row>
    <row r="121" spans="1:5" ht="17.25" customHeight="1" x14ac:dyDescent="0.25">
      <c r="A121" s="20">
        <v>37</v>
      </c>
      <c r="B121" s="14" t="s">
        <v>7</v>
      </c>
      <c r="C121" s="20">
        <v>6</v>
      </c>
      <c r="D121" s="20" t="s">
        <v>3</v>
      </c>
      <c r="E121" s="62">
        <v>43329</v>
      </c>
    </row>
    <row r="122" spans="1:5" ht="17.25" customHeight="1" x14ac:dyDescent="0.25">
      <c r="A122" s="20">
        <v>37</v>
      </c>
      <c r="B122" s="14" t="s">
        <v>7</v>
      </c>
      <c r="C122" s="20">
        <v>6</v>
      </c>
      <c r="D122" s="20" t="s">
        <v>3</v>
      </c>
      <c r="E122" s="62">
        <v>43269</v>
      </c>
    </row>
    <row r="123" spans="1:5" ht="17.25" customHeight="1" x14ac:dyDescent="0.25">
      <c r="A123" s="24">
        <v>19</v>
      </c>
      <c r="B123" s="13" t="s">
        <v>23</v>
      </c>
      <c r="C123" s="24">
        <v>2</v>
      </c>
      <c r="D123" s="13" t="s">
        <v>3</v>
      </c>
      <c r="E123" s="37">
        <v>43313</v>
      </c>
    </row>
    <row r="124" spans="1:5" ht="17.25" customHeight="1" x14ac:dyDescent="0.25">
      <c r="A124" s="24">
        <v>24</v>
      </c>
      <c r="B124" s="20" t="s">
        <v>23</v>
      </c>
      <c r="C124" s="24">
        <v>2</v>
      </c>
      <c r="D124" s="13" t="s">
        <v>3</v>
      </c>
      <c r="E124" s="37">
        <v>43466</v>
      </c>
    </row>
    <row r="125" spans="1:5" ht="17.25" customHeight="1" x14ac:dyDescent="0.25">
      <c r="A125" s="24">
        <v>21</v>
      </c>
      <c r="B125" s="20" t="s">
        <v>23</v>
      </c>
      <c r="C125" s="24">
        <v>2</v>
      </c>
      <c r="D125" s="13" t="s">
        <v>11</v>
      </c>
      <c r="E125" s="37">
        <v>43466</v>
      </c>
    </row>
    <row r="126" spans="1:5" ht="17.25" customHeight="1" x14ac:dyDescent="0.25">
      <c r="A126" s="24">
        <f>A125+1</f>
        <v>22</v>
      </c>
      <c r="B126" s="13" t="s">
        <v>23</v>
      </c>
      <c r="C126" s="24">
        <v>2</v>
      </c>
      <c r="D126" s="13" t="s">
        <v>11</v>
      </c>
      <c r="E126" s="37">
        <v>42522</v>
      </c>
    </row>
    <row r="127" spans="1:5" ht="17.25" customHeight="1" x14ac:dyDescent="0.25">
      <c r="A127" s="24">
        <v>5</v>
      </c>
      <c r="B127" s="13" t="s">
        <v>23</v>
      </c>
      <c r="C127" s="24">
        <v>2</v>
      </c>
      <c r="D127" s="13" t="s">
        <v>11</v>
      </c>
      <c r="E127" s="37">
        <v>42583</v>
      </c>
    </row>
    <row r="128" spans="1:5" ht="17.25" customHeight="1" x14ac:dyDescent="0.25">
      <c r="A128" s="24">
        <v>15</v>
      </c>
      <c r="B128" s="13" t="s">
        <v>23</v>
      </c>
      <c r="C128" s="24">
        <v>2</v>
      </c>
      <c r="D128" s="13" t="s">
        <v>11</v>
      </c>
      <c r="E128" s="37">
        <v>42583</v>
      </c>
    </row>
    <row r="129" spans="1:5" ht="17.25" customHeight="1" x14ac:dyDescent="0.25">
      <c r="A129" s="24">
        <v>3</v>
      </c>
      <c r="B129" s="13" t="s">
        <v>23</v>
      </c>
      <c r="C129" s="24">
        <v>2</v>
      </c>
      <c r="D129" s="13" t="s">
        <v>11</v>
      </c>
      <c r="E129" s="63">
        <v>42736</v>
      </c>
    </row>
    <row r="130" spans="1:5" ht="17.25" customHeight="1" x14ac:dyDescent="0.25">
      <c r="A130" s="27">
        <v>23</v>
      </c>
      <c r="B130" s="28" t="s">
        <v>23</v>
      </c>
      <c r="C130" s="27">
        <v>2</v>
      </c>
      <c r="D130" s="14" t="s">
        <v>11</v>
      </c>
      <c r="E130" s="63">
        <v>42903</v>
      </c>
    </row>
    <row r="131" spans="1:5" ht="17.25" customHeight="1" x14ac:dyDescent="0.25">
      <c r="A131" s="20">
        <v>1</v>
      </c>
      <c r="B131" s="20" t="s">
        <v>23</v>
      </c>
      <c r="C131" s="20">
        <v>2</v>
      </c>
      <c r="D131" s="20" t="s">
        <v>11</v>
      </c>
      <c r="E131" s="62">
        <v>43329</v>
      </c>
    </row>
    <row r="132" spans="1:5" ht="17.25" customHeight="1" x14ac:dyDescent="0.25">
      <c r="A132" s="20">
        <v>15</v>
      </c>
      <c r="B132" s="20" t="s">
        <v>23</v>
      </c>
      <c r="C132" s="20">
        <v>2</v>
      </c>
      <c r="D132" s="20" t="s">
        <v>11</v>
      </c>
      <c r="E132" s="19">
        <v>43329</v>
      </c>
    </row>
    <row r="133" spans="1:5" ht="17.25" customHeight="1" x14ac:dyDescent="0.25">
      <c r="A133" s="20">
        <v>8</v>
      </c>
      <c r="B133" s="25" t="s">
        <v>23</v>
      </c>
      <c r="C133" s="20">
        <v>2</v>
      </c>
      <c r="D133" s="20" t="s">
        <v>11</v>
      </c>
      <c r="E133" s="19">
        <v>43269</v>
      </c>
    </row>
    <row r="134" spans="1:5" ht="17.25" customHeight="1" x14ac:dyDescent="0.25">
      <c r="A134" s="24">
        <f>'Jan 18'!C18</f>
        <v>18</v>
      </c>
      <c r="B134" s="13" t="str">
        <f>'Jan 18'!D18</f>
        <v>Multiple Choice</v>
      </c>
      <c r="C134" s="24">
        <f>'Jan 18'!E18</f>
        <v>2</v>
      </c>
      <c r="D134" s="13" t="str">
        <f>'Jan 18'!F18</f>
        <v>A-SSE.A</v>
      </c>
      <c r="E134" s="18">
        <f>'Jan 18'!G18</f>
        <v>43118</v>
      </c>
    </row>
    <row r="135" spans="1:5" ht="17.25" customHeight="1" x14ac:dyDescent="0.25">
      <c r="A135" s="27">
        <v>27</v>
      </c>
      <c r="B135" s="28" t="s">
        <v>53</v>
      </c>
      <c r="C135" s="27">
        <v>2</v>
      </c>
      <c r="D135" s="14" t="s">
        <v>11</v>
      </c>
      <c r="E135" s="18">
        <v>42903</v>
      </c>
    </row>
    <row r="136" spans="1:5" ht="17.25" customHeight="1" x14ac:dyDescent="0.25">
      <c r="A136" s="24">
        <f>A135+1</f>
        <v>28</v>
      </c>
      <c r="B136" s="20" t="s">
        <v>7</v>
      </c>
      <c r="C136" s="24">
        <v>2</v>
      </c>
      <c r="D136" s="13" t="s">
        <v>11</v>
      </c>
      <c r="E136" s="37">
        <v>42522</v>
      </c>
    </row>
    <row r="137" spans="1:5" ht="17.25" customHeight="1" x14ac:dyDescent="0.25">
      <c r="A137" s="24">
        <f>'Jan 18'!C28</f>
        <v>28</v>
      </c>
      <c r="B137" s="13" t="str">
        <f>'Jan 18'!D28</f>
        <v>Constructed Response</v>
      </c>
      <c r="C137" s="24">
        <f>'Jan 18'!E28</f>
        <v>2</v>
      </c>
      <c r="D137" s="13" t="str">
        <f>'Jan 18'!F28</f>
        <v>A-SSE.A</v>
      </c>
      <c r="E137" s="18">
        <f>'Jan 18'!G28</f>
        <v>43118</v>
      </c>
    </row>
    <row r="138" spans="1:5" ht="17.25" customHeight="1" x14ac:dyDescent="0.25">
      <c r="A138" s="24">
        <v>14</v>
      </c>
      <c r="B138" s="13" t="s">
        <v>23</v>
      </c>
      <c r="C138" s="24">
        <v>2</v>
      </c>
      <c r="D138" s="13" t="s">
        <v>11</v>
      </c>
      <c r="E138" s="37">
        <v>43313</v>
      </c>
    </row>
    <row r="139" spans="1:5" ht="17.25" customHeight="1" x14ac:dyDescent="0.25">
      <c r="A139" s="24">
        <v>25</v>
      </c>
      <c r="B139" s="20" t="s">
        <v>7</v>
      </c>
      <c r="C139" s="24">
        <v>2</v>
      </c>
      <c r="D139" s="13" t="s">
        <v>11</v>
      </c>
      <c r="E139" s="37">
        <v>43313</v>
      </c>
    </row>
    <row r="140" spans="1:5" ht="17.25" customHeight="1" x14ac:dyDescent="0.25">
      <c r="A140" s="24">
        <v>3</v>
      </c>
      <c r="B140" s="20" t="s">
        <v>23</v>
      </c>
      <c r="C140" s="24">
        <v>2</v>
      </c>
      <c r="D140" s="13" t="s">
        <v>11</v>
      </c>
      <c r="E140" s="37">
        <v>43466</v>
      </c>
    </row>
    <row r="141" spans="1:5" ht="17.25" customHeight="1" x14ac:dyDescent="0.25">
      <c r="A141" s="20">
        <v>2</v>
      </c>
      <c r="B141" s="25" t="s">
        <v>23</v>
      </c>
      <c r="C141" s="20">
        <v>2</v>
      </c>
      <c r="D141" s="20" t="s">
        <v>54</v>
      </c>
      <c r="E141" s="19">
        <v>43269</v>
      </c>
    </row>
    <row r="142" spans="1:5" ht="17.25" customHeight="1" x14ac:dyDescent="0.25">
      <c r="A142" s="20">
        <v>3</v>
      </c>
      <c r="B142" s="25" t="s">
        <v>23</v>
      </c>
      <c r="C142" s="20">
        <v>2</v>
      </c>
      <c r="D142" s="20" t="s">
        <v>55</v>
      </c>
      <c r="E142" s="19">
        <v>43269</v>
      </c>
    </row>
    <row r="143" spans="1:5" ht="17.25" customHeight="1" x14ac:dyDescent="0.25">
      <c r="A143" s="24">
        <f>A142+1</f>
        <v>4</v>
      </c>
      <c r="B143" s="13" t="s">
        <v>23</v>
      </c>
      <c r="C143" s="24">
        <v>2</v>
      </c>
      <c r="D143" s="13" t="s">
        <v>6</v>
      </c>
      <c r="E143" s="37">
        <v>42522</v>
      </c>
    </row>
    <row r="144" spans="1:5" ht="17.25" customHeight="1" x14ac:dyDescent="0.25">
      <c r="A144" s="24">
        <v>9</v>
      </c>
      <c r="B144" s="13" t="s">
        <v>23</v>
      </c>
      <c r="C144" s="24">
        <v>2</v>
      </c>
      <c r="D144" s="13" t="s">
        <v>6</v>
      </c>
      <c r="E144" s="37">
        <v>42583</v>
      </c>
    </row>
    <row r="145" spans="1:5" ht="17.25" customHeight="1" x14ac:dyDescent="0.25">
      <c r="A145" s="24">
        <v>22</v>
      </c>
      <c r="B145" s="13" t="s">
        <v>23</v>
      </c>
      <c r="C145" s="24">
        <v>2</v>
      </c>
      <c r="D145" s="13" t="s">
        <v>6</v>
      </c>
      <c r="E145" s="37">
        <v>42583</v>
      </c>
    </row>
    <row r="146" spans="1:5" ht="17.25" customHeight="1" x14ac:dyDescent="0.25">
      <c r="A146" s="27">
        <v>13</v>
      </c>
      <c r="B146" s="28" t="s">
        <v>23</v>
      </c>
      <c r="C146" s="27">
        <v>2</v>
      </c>
      <c r="D146" s="14" t="s">
        <v>6</v>
      </c>
      <c r="E146" s="18">
        <v>42903</v>
      </c>
    </row>
    <row r="147" spans="1:5" ht="17.25" customHeight="1" x14ac:dyDescent="0.25">
      <c r="A147" s="27">
        <v>24</v>
      </c>
      <c r="B147" s="28" t="s">
        <v>23</v>
      </c>
      <c r="C147" s="27">
        <v>2</v>
      </c>
      <c r="D147" s="14" t="s">
        <v>6</v>
      </c>
      <c r="E147" s="18">
        <v>42903</v>
      </c>
    </row>
    <row r="148" spans="1:5" ht="17.25" customHeight="1" x14ac:dyDescent="0.25">
      <c r="A148" s="20">
        <v>10</v>
      </c>
      <c r="B148" s="20" t="s">
        <v>23</v>
      </c>
      <c r="C148" s="20">
        <v>2</v>
      </c>
      <c r="D148" s="20" t="s">
        <v>6</v>
      </c>
      <c r="E148" s="19">
        <v>43329</v>
      </c>
    </row>
    <row r="149" spans="1:5" ht="17.25" customHeight="1" x14ac:dyDescent="0.25">
      <c r="A149" s="20">
        <v>21</v>
      </c>
      <c r="B149" s="20" t="s">
        <v>23</v>
      </c>
      <c r="C149" s="20">
        <v>2</v>
      </c>
      <c r="D149" s="20" t="s">
        <v>6</v>
      </c>
      <c r="E149" s="19">
        <v>43329</v>
      </c>
    </row>
    <row r="150" spans="1:5" ht="17.25" customHeight="1" x14ac:dyDescent="0.25">
      <c r="A150" s="20">
        <v>23</v>
      </c>
      <c r="B150" s="25" t="s">
        <v>23</v>
      </c>
      <c r="C150" s="20">
        <v>2</v>
      </c>
      <c r="D150" s="20" t="s">
        <v>6</v>
      </c>
      <c r="E150" s="19">
        <v>43269</v>
      </c>
    </row>
    <row r="151" spans="1:5" ht="17.25" customHeight="1" x14ac:dyDescent="0.25">
      <c r="A151" s="24">
        <f>'Jan 18'!C8</f>
        <v>8</v>
      </c>
      <c r="B151" s="13" t="str">
        <f>'Jan 18'!D8</f>
        <v>Multiple Choice</v>
      </c>
      <c r="C151" s="24">
        <f>'Jan 18'!E8</f>
        <v>2</v>
      </c>
      <c r="D151" s="13" t="str">
        <f>'Jan 18'!F8</f>
        <v>A-SSE.B</v>
      </c>
      <c r="E151" s="18">
        <f>'Jan 18'!G8</f>
        <v>43118</v>
      </c>
    </row>
    <row r="152" spans="1:5" ht="17.25" customHeight="1" x14ac:dyDescent="0.25">
      <c r="A152" s="24">
        <f>'Jan 18'!C22</f>
        <v>22</v>
      </c>
      <c r="B152" s="13" t="str">
        <f>'Jan 18'!D22</f>
        <v>Multiple Choice</v>
      </c>
      <c r="C152" s="24">
        <f>'Jan 18'!E22</f>
        <v>2</v>
      </c>
      <c r="D152" s="13" t="str">
        <f>'Jan 18'!F22</f>
        <v>A-SSE.B</v>
      </c>
      <c r="E152" s="18">
        <f>'Jan 18'!G22</f>
        <v>43118</v>
      </c>
    </row>
    <row r="153" spans="1:5" ht="17.25" customHeight="1" x14ac:dyDescent="0.25">
      <c r="A153" s="27">
        <v>34</v>
      </c>
      <c r="B153" s="28" t="s">
        <v>53</v>
      </c>
      <c r="C153" s="27">
        <v>4</v>
      </c>
      <c r="D153" s="14" t="s">
        <v>6</v>
      </c>
      <c r="E153" s="18">
        <v>42903</v>
      </c>
    </row>
    <row r="154" spans="1:5" ht="17.25" customHeight="1" x14ac:dyDescent="0.25">
      <c r="A154" s="20">
        <v>31</v>
      </c>
      <c r="B154" s="14" t="s">
        <v>7</v>
      </c>
      <c r="C154" s="20">
        <v>2</v>
      </c>
      <c r="D154" s="20" t="s">
        <v>6</v>
      </c>
      <c r="E154" s="19">
        <v>43269</v>
      </c>
    </row>
    <row r="155" spans="1:5" ht="17.25" customHeight="1" x14ac:dyDescent="0.25">
      <c r="A155" s="24">
        <f>A154+1</f>
        <v>32</v>
      </c>
      <c r="B155" s="20" t="s">
        <v>7</v>
      </c>
      <c r="C155" s="24">
        <v>4</v>
      </c>
      <c r="D155" s="13" t="s">
        <v>6</v>
      </c>
      <c r="E155" s="37">
        <v>42522</v>
      </c>
    </row>
    <row r="156" spans="1:5" ht="17.25" customHeight="1" x14ac:dyDescent="0.25">
      <c r="A156" s="24">
        <v>36</v>
      </c>
      <c r="B156" s="13" t="s">
        <v>7</v>
      </c>
      <c r="C156" s="24">
        <v>4</v>
      </c>
      <c r="D156" s="13" t="s">
        <v>6</v>
      </c>
      <c r="E156" s="18">
        <v>42736</v>
      </c>
    </row>
    <row r="157" spans="1:5" ht="17.25" customHeight="1" x14ac:dyDescent="0.25">
      <c r="A157" s="24">
        <v>8</v>
      </c>
      <c r="B157" s="13" t="s">
        <v>23</v>
      </c>
      <c r="C157" s="24">
        <v>2</v>
      </c>
      <c r="D157" s="13" t="s">
        <v>6</v>
      </c>
      <c r="E157" s="37">
        <v>43313</v>
      </c>
    </row>
    <row r="158" spans="1:5" ht="17.25" customHeight="1" x14ac:dyDescent="0.25">
      <c r="A158" s="24">
        <v>13</v>
      </c>
      <c r="B158" s="13" t="s">
        <v>23</v>
      </c>
      <c r="C158" s="24">
        <v>2</v>
      </c>
      <c r="D158" s="13" t="s">
        <v>6</v>
      </c>
      <c r="E158" s="37">
        <v>43313</v>
      </c>
    </row>
    <row r="159" spans="1:5" ht="17.25" customHeight="1" x14ac:dyDescent="0.25">
      <c r="A159" s="24">
        <v>6</v>
      </c>
      <c r="B159" s="20" t="s">
        <v>23</v>
      </c>
      <c r="C159" s="24">
        <v>2</v>
      </c>
      <c r="D159" s="13" t="s">
        <v>6</v>
      </c>
      <c r="E159" s="37">
        <v>43466</v>
      </c>
    </row>
    <row r="160" spans="1:5" ht="17.25" customHeight="1" x14ac:dyDescent="0.25">
      <c r="A160" s="24">
        <v>29</v>
      </c>
      <c r="B160" s="20" t="s">
        <v>7</v>
      </c>
      <c r="C160" s="24">
        <v>2</v>
      </c>
      <c r="D160" s="13" t="s">
        <v>6</v>
      </c>
      <c r="E160" s="37">
        <v>43466</v>
      </c>
    </row>
    <row r="161" spans="1:5" ht="17.25" customHeight="1" x14ac:dyDescent="0.25">
      <c r="A161" s="24">
        <f>A160+1</f>
        <v>30</v>
      </c>
      <c r="B161" s="13" t="s">
        <v>23</v>
      </c>
      <c r="C161" s="24">
        <v>2</v>
      </c>
      <c r="D161" s="13" t="s">
        <v>12</v>
      </c>
      <c r="E161" s="37">
        <v>42522</v>
      </c>
    </row>
    <row r="162" spans="1:5" ht="17.25" customHeight="1" x14ac:dyDescent="0.25">
      <c r="A162" s="24">
        <f>A161+1</f>
        <v>31</v>
      </c>
      <c r="B162" s="13" t="s">
        <v>23</v>
      </c>
      <c r="C162" s="24">
        <v>2</v>
      </c>
      <c r="D162" s="13" t="s">
        <v>12</v>
      </c>
      <c r="E162" s="37">
        <v>42522</v>
      </c>
    </row>
    <row r="163" spans="1:5" ht="17.25" customHeight="1" x14ac:dyDescent="0.25">
      <c r="A163" s="24">
        <f>A162+1</f>
        <v>32</v>
      </c>
      <c r="B163" s="13" t="s">
        <v>23</v>
      </c>
      <c r="C163" s="24">
        <v>2</v>
      </c>
      <c r="D163" s="13" t="s">
        <v>12</v>
      </c>
      <c r="E163" s="37">
        <v>42522</v>
      </c>
    </row>
    <row r="164" spans="1:5" ht="17.25" customHeight="1" x14ac:dyDescent="0.25">
      <c r="A164" s="24">
        <v>18</v>
      </c>
      <c r="B164" s="13" t="s">
        <v>23</v>
      </c>
      <c r="C164" s="24">
        <v>2</v>
      </c>
      <c r="D164" s="13" t="s">
        <v>12</v>
      </c>
      <c r="E164" s="37">
        <v>42583</v>
      </c>
    </row>
    <row r="165" spans="1:5" ht="17.25" customHeight="1" x14ac:dyDescent="0.25">
      <c r="A165" s="24">
        <v>24</v>
      </c>
      <c r="B165" s="13" t="s">
        <v>23</v>
      </c>
      <c r="C165" s="24">
        <v>2</v>
      </c>
      <c r="D165" s="13" t="s">
        <v>12</v>
      </c>
      <c r="E165" s="37">
        <v>42583</v>
      </c>
    </row>
    <row r="166" spans="1:5" ht="17.25" customHeight="1" x14ac:dyDescent="0.25">
      <c r="A166" s="24">
        <v>10</v>
      </c>
      <c r="B166" s="13" t="s">
        <v>23</v>
      </c>
      <c r="C166" s="24">
        <v>2</v>
      </c>
      <c r="D166" s="13" t="s">
        <v>12</v>
      </c>
      <c r="E166" s="18">
        <v>42736</v>
      </c>
    </row>
    <row r="167" spans="1:5" ht="17.25" customHeight="1" x14ac:dyDescent="0.25">
      <c r="A167" s="24">
        <v>14</v>
      </c>
      <c r="B167" s="13" t="s">
        <v>23</v>
      </c>
      <c r="C167" s="24">
        <v>2</v>
      </c>
      <c r="D167" s="13" t="s">
        <v>12</v>
      </c>
      <c r="E167" s="18">
        <v>42736</v>
      </c>
    </row>
    <row r="168" spans="1:5" ht="17.25" customHeight="1" x14ac:dyDescent="0.25">
      <c r="A168" s="27">
        <v>9</v>
      </c>
      <c r="B168" s="28" t="s">
        <v>23</v>
      </c>
      <c r="C168" s="27">
        <v>2</v>
      </c>
      <c r="D168" s="14" t="s">
        <v>12</v>
      </c>
      <c r="E168" s="18">
        <v>42903</v>
      </c>
    </row>
    <row r="169" spans="1:5" ht="17.25" customHeight="1" x14ac:dyDescent="0.25">
      <c r="A169" s="20">
        <v>24</v>
      </c>
      <c r="B169" s="20" t="s">
        <v>23</v>
      </c>
      <c r="C169" s="20">
        <v>2</v>
      </c>
      <c r="D169" s="20" t="s">
        <v>12</v>
      </c>
      <c r="E169" s="19">
        <v>43329</v>
      </c>
    </row>
    <row r="170" spans="1:5" ht="17.25" customHeight="1" x14ac:dyDescent="0.25">
      <c r="A170" s="20">
        <v>13</v>
      </c>
      <c r="B170" s="25" t="s">
        <v>23</v>
      </c>
      <c r="C170" s="20">
        <v>2</v>
      </c>
      <c r="D170" s="20" t="s">
        <v>12</v>
      </c>
      <c r="E170" s="19">
        <v>43269</v>
      </c>
    </row>
    <row r="171" spans="1:5" ht="17.25" customHeight="1" x14ac:dyDescent="0.25">
      <c r="A171" s="24">
        <f>'Jan 18'!C24</f>
        <v>24</v>
      </c>
      <c r="B171" s="13" t="str">
        <f>'Jan 18'!D24</f>
        <v>Multiple Choice</v>
      </c>
      <c r="C171" s="24">
        <f>'Jan 18'!E24</f>
        <v>2</v>
      </c>
      <c r="D171" s="13" t="str">
        <f>'Jan 18'!F24</f>
        <v>F-BF.A</v>
      </c>
      <c r="E171" s="18">
        <f>'Jan 18'!G24</f>
        <v>43118</v>
      </c>
    </row>
    <row r="172" spans="1:5" ht="17.25" customHeight="1" x14ac:dyDescent="0.25">
      <c r="A172" s="27">
        <v>37</v>
      </c>
      <c r="B172" s="28" t="s">
        <v>53</v>
      </c>
      <c r="C172" s="27">
        <v>6</v>
      </c>
      <c r="D172" s="14" t="s">
        <v>12</v>
      </c>
      <c r="E172" s="18">
        <v>42903</v>
      </c>
    </row>
    <row r="173" spans="1:5" ht="17.25" customHeight="1" x14ac:dyDescent="0.25">
      <c r="A173" s="20">
        <v>29</v>
      </c>
      <c r="B173" s="14" t="s">
        <v>7</v>
      </c>
      <c r="C173" s="20">
        <v>2</v>
      </c>
      <c r="D173" s="20" t="s">
        <v>12</v>
      </c>
      <c r="E173" s="19">
        <v>43329</v>
      </c>
    </row>
    <row r="174" spans="1:5" ht="17.25" customHeight="1" x14ac:dyDescent="0.25">
      <c r="A174" s="20">
        <v>30</v>
      </c>
      <c r="B174" s="14" t="s">
        <v>7</v>
      </c>
      <c r="C174" s="20">
        <v>2</v>
      </c>
      <c r="D174" s="20" t="s">
        <v>12</v>
      </c>
      <c r="E174" s="19">
        <v>43269</v>
      </c>
    </row>
    <row r="175" spans="1:5" ht="17.25" customHeight="1" x14ac:dyDescent="0.25">
      <c r="A175" s="24">
        <v>34</v>
      </c>
      <c r="B175" s="13" t="s">
        <v>7</v>
      </c>
      <c r="C175" s="24">
        <v>4</v>
      </c>
      <c r="D175" s="13" t="s">
        <v>12</v>
      </c>
      <c r="E175" s="18">
        <v>42736</v>
      </c>
    </row>
    <row r="176" spans="1:5" ht="17.25" customHeight="1" x14ac:dyDescent="0.25">
      <c r="A176" s="20">
        <v>34</v>
      </c>
      <c r="B176" s="14" t="s">
        <v>7</v>
      </c>
      <c r="C176" s="20">
        <v>4</v>
      </c>
      <c r="D176" s="20" t="s">
        <v>12</v>
      </c>
      <c r="E176" s="19">
        <v>43329</v>
      </c>
    </row>
    <row r="177" spans="1:5" ht="17.25" customHeight="1" x14ac:dyDescent="0.25">
      <c r="A177" s="20">
        <v>35</v>
      </c>
      <c r="B177" s="14" t="s">
        <v>7</v>
      </c>
      <c r="C177" s="20">
        <v>4</v>
      </c>
      <c r="D177" s="20" t="s">
        <v>12</v>
      </c>
      <c r="E177" s="19">
        <v>43269</v>
      </c>
    </row>
    <row r="178" spans="1:5" ht="17.25" customHeight="1" x14ac:dyDescent="0.25">
      <c r="A178" s="24">
        <f>'Jan 18'!C33</f>
        <v>33</v>
      </c>
      <c r="B178" s="13" t="str">
        <f>'Jan 18'!D33</f>
        <v>Constructed Response</v>
      </c>
      <c r="C178" s="24">
        <f>'Jan 18'!E33</f>
        <v>4</v>
      </c>
      <c r="D178" s="13" t="str">
        <f>'Jan 18'!F33</f>
        <v>F-BF.A</v>
      </c>
      <c r="E178" s="18">
        <f>'Jan 18'!G33</f>
        <v>43118</v>
      </c>
    </row>
    <row r="179" spans="1:5" ht="17.25" customHeight="1" x14ac:dyDescent="0.25">
      <c r="A179" s="24">
        <v>37</v>
      </c>
      <c r="B179" s="13" t="s">
        <v>7</v>
      </c>
      <c r="C179" s="24">
        <v>6</v>
      </c>
      <c r="D179" s="13" t="s">
        <v>12</v>
      </c>
      <c r="E179" s="37">
        <v>42583</v>
      </c>
    </row>
    <row r="180" spans="1:5" ht="17.25" customHeight="1" x14ac:dyDescent="0.25">
      <c r="A180" s="24">
        <v>3</v>
      </c>
      <c r="B180" s="13" t="s">
        <v>23</v>
      </c>
      <c r="C180" s="24">
        <v>2</v>
      </c>
      <c r="D180" s="13" t="s">
        <v>12</v>
      </c>
      <c r="E180" s="37">
        <v>43313</v>
      </c>
    </row>
    <row r="181" spans="1:5" ht="17.25" customHeight="1" x14ac:dyDescent="0.25">
      <c r="A181" s="24">
        <v>10</v>
      </c>
      <c r="B181" s="13" t="s">
        <v>23</v>
      </c>
      <c r="C181" s="24">
        <v>2</v>
      </c>
      <c r="D181" s="13" t="s">
        <v>12</v>
      </c>
      <c r="E181" s="37">
        <v>43313</v>
      </c>
    </row>
    <row r="182" spans="1:5" ht="17.25" customHeight="1" x14ac:dyDescent="0.25">
      <c r="A182" s="24">
        <v>37</v>
      </c>
      <c r="B182" s="20" t="s">
        <v>7</v>
      </c>
      <c r="C182" s="24">
        <v>6</v>
      </c>
      <c r="D182" s="13" t="s">
        <v>12</v>
      </c>
      <c r="E182" s="37">
        <v>43313</v>
      </c>
    </row>
    <row r="183" spans="1:5" ht="17.25" customHeight="1" x14ac:dyDescent="0.25">
      <c r="A183" s="24">
        <v>4</v>
      </c>
      <c r="B183" s="20" t="s">
        <v>23</v>
      </c>
      <c r="C183" s="24">
        <v>2</v>
      </c>
      <c r="D183" s="13" t="s">
        <v>12</v>
      </c>
      <c r="E183" s="37">
        <v>43466</v>
      </c>
    </row>
    <row r="184" spans="1:5" ht="17.25" customHeight="1" x14ac:dyDescent="0.25">
      <c r="A184" s="24">
        <v>16</v>
      </c>
      <c r="B184" s="20" t="s">
        <v>23</v>
      </c>
      <c r="C184" s="24">
        <v>2</v>
      </c>
      <c r="D184" s="13" t="s">
        <v>12</v>
      </c>
      <c r="E184" s="37">
        <v>43466</v>
      </c>
    </row>
    <row r="185" spans="1:5" ht="17.25" customHeight="1" x14ac:dyDescent="0.25">
      <c r="A185" s="24">
        <v>18</v>
      </c>
      <c r="B185" s="20" t="s">
        <v>23</v>
      </c>
      <c r="C185" s="24">
        <v>2</v>
      </c>
      <c r="D185" s="13" t="s">
        <v>12</v>
      </c>
      <c r="E185" s="37">
        <v>43466</v>
      </c>
    </row>
    <row r="186" spans="1:5" ht="17.25" customHeight="1" x14ac:dyDescent="0.25">
      <c r="A186" s="24">
        <f>A185+1</f>
        <v>19</v>
      </c>
      <c r="B186" s="13" t="s">
        <v>23</v>
      </c>
      <c r="C186" s="24">
        <v>2</v>
      </c>
      <c r="D186" s="13" t="s">
        <v>5</v>
      </c>
      <c r="E186" s="37">
        <v>42522</v>
      </c>
    </row>
    <row r="187" spans="1:5" ht="17.25" customHeight="1" x14ac:dyDescent="0.25">
      <c r="A187" s="24">
        <v>14</v>
      </c>
      <c r="B187" s="13" t="s">
        <v>23</v>
      </c>
      <c r="C187" s="34">
        <v>2</v>
      </c>
      <c r="D187" s="29" t="s">
        <v>5</v>
      </c>
      <c r="E187" s="37">
        <v>42583</v>
      </c>
    </row>
    <row r="188" spans="1:5" ht="17.25" customHeight="1" x14ac:dyDescent="0.25">
      <c r="A188" s="24">
        <v>1</v>
      </c>
      <c r="B188" s="13" t="s">
        <v>23</v>
      </c>
      <c r="C188" s="34">
        <v>2</v>
      </c>
      <c r="D188" s="29" t="s">
        <v>5</v>
      </c>
      <c r="E188" s="18">
        <v>42736</v>
      </c>
    </row>
    <row r="189" spans="1:5" ht="17.25" customHeight="1" x14ac:dyDescent="0.25">
      <c r="A189" s="24">
        <v>8</v>
      </c>
      <c r="B189" s="13" t="s">
        <v>23</v>
      </c>
      <c r="C189" s="34">
        <v>2</v>
      </c>
      <c r="D189" s="29" t="s">
        <v>5</v>
      </c>
      <c r="E189" s="18">
        <v>42736</v>
      </c>
    </row>
    <row r="190" spans="1:5" ht="17.25" customHeight="1" x14ac:dyDescent="0.25">
      <c r="A190" s="27">
        <v>6</v>
      </c>
      <c r="B190" s="28" t="s">
        <v>23</v>
      </c>
      <c r="C190" s="35">
        <v>2</v>
      </c>
      <c r="D190" s="30" t="s">
        <v>5</v>
      </c>
      <c r="E190" s="18">
        <v>42903</v>
      </c>
    </row>
    <row r="191" spans="1:5" ht="17.25" customHeight="1" x14ac:dyDescent="0.25">
      <c r="A191" s="20">
        <v>14</v>
      </c>
      <c r="B191" s="20" t="s">
        <v>23</v>
      </c>
      <c r="C191" s="15">
        <v>2</v>
      </c>
      <c r="D191" s="15" t="s">
        <v>5</v>
      </c>
      <c r="E191" s="19">
        <v>43329</v>
      </c>
    </row>
    <row r="192" spans="1:5" ht="17.25" customHeight="1" x14ac:dyDescent="0.25">
      <c r="A192" s="20">
        <v>6</v>
      </c>
      <c r="B192" s="25" t="s">
        <v>23</v>
      </c>
      <c r="C192" s="15">
        <v>2</v>
      </c>
      <c r="D192" s="15" t="s">
        <v>5</v>
      </c>
      <c r="E192" s="19">
        <v>43269</v>
      </c>
    </row>
    <row r="193" spans="1:5" ht="17.25" customHeight="1" x14ac:dyDescent="0.25">
      <c r="A193" s="20">
        <v>15</v>
      </c>
      <c r="B193" s="25" t="s">
        <v>23</v>
      </c>
      <c r="C193" s="15">
        <v>2</v>
      </c>
      <c r="D193" s="15" t="s">
        <v>5</v>
      </c>
      <c r="E193" s="19">
        <v>43269</v>
      </c>
    </row>
    <row r="194" spans="1:5" ht="17.25" customHeight="1" x14ac:dyDescent="0.25">
      <c r="A194" s="24">
        <f>'Jan 18'!C21</f>
        <v>21</v>
      </c>
      <c r="B194" s="13" t="str">
        <f>'Jan 18'!D21</f>
        <v>Multiple Choice</v>
      </c>
      <c r="C194" s="34">
        <f>'Jan 18'!E21</f>
        <v>2</v>
      </c>
      <c r="D194" s="29" t="str">
        <f>'Jan 18'!F21</f>
        <v>F-BF.B</v>
      </c>
      <c r="E194" s="18">
        <f>'Jan 18'!G21</f>
        <v>43118</v>
      </c>
    </row>
    <row r="195" spans="1:5" ht="17.25" customHeight="1" x14ac:dyDescent="0.25">
      <c r="A195" s="20">
        <v>31</v>
      </c>
      <c r="B195" s="14" t="s">
        <v>7</v>
      </c>
      <c r="C195" s="15">
        <v>2</v>
      </c>
      <c r="D195" s="15" t="s">
        <v>5</v>
      </c>
      <c r="E195" s="19">
        <v>43329</v>
      </c>
    </row>
    <row r="196" spans="1:5" ht="17.25" customHeight="1" x14ac:dyDescent="0.25">
      <c r="A196" s="24">
        <v>6</v>
      </c>
      <c r="B196" s="13" t="s">
        <v>23</v>
      </c>
      <c r="C196" s="34">
        <v>2</v>
      </c>
      <c r="D196" s="29" t="s">
        <v>5</v>
      </c>
      <c r="E196" s="37">
        <v>43313</v>
      </c>
    </row>
    <row r="197" spans="1:5" ht="17.25" customHeight="1" x14ac:dyDescent="0.25">
      <c r="A197" s="24">
        <v>17</v>
      </c>
      <c r="B197" s="13" t="s">
        <v>23</v>
      </c>
      <c r="C197" s="34">
        <v>2</v>
      </c>
      <c r="D197" s="29" t="s">
        <v>5</v>
      </c>
      <c r="E197" s="37">
        <v>43313</v>
      </c>
    </row>
    <row r="198" spans="1:5" ht="17.25" customHeight="1" x14ac:dyDescent="0.25">
      <c r="A198" s="24">
        <v>2</v>
      </c>
      <c r="B198" s="20" t="s">
        <v>23</v>
      </c>
      <c r="C198" s="34">
        <v>2</v>
      </c>
      <c r="D198" s="29" t="s">
        <v>5</v>
      </c>
      <c r="E198" s="37">
        <v>43466</v>
      </c>
    </row>
    <row r="199" spans="1:5" ht="17.25" customHeight="1" x14ac:dyDescent="0.25">
      <c r="A199" s="24">
        <v>17</v>
      </c>
      <c r="B199" s="20" t="s">
        <v>23</v>
      </c>
      <c r="C199" s="34">
        <v>2</v>
      </c>
      <c r="D199" s="29" t="s">
        <v>5</v>
      </c>
      <c r="E199" s="37">
        <v>43466</v>
      </c>
    </row>
    <row r="200" spans="1:5" ht="17.25" customHeight="1" x14ac:dyDescent="0.25">
      <c r="A200" s="24">
        <v>8</v>
      </c>
      <c r="B200" s="13" t="s">
        <v>23</v>
      </c>
      <c r="C200" s="34">
        <v>2</v>
      </c>
      <c r="D200" s="29" t="s">
        <v>1</v>
      </c>
      <c r="E200" s="37">
        <v>42583</v>
      </c>
    </row>
    <row r="201" spans="1:5" ht="17.25" customHeight="1" x14ac:dyDescent="0.25">
      <c r="A201" s="27">
        <v>20</v>
      </c>
      <c r="B201" s="28" t="s">
        <v>23</v>
      </c>
      <c r="C201" s="35">
        <v>2</v>
      </c>
      <c r="D201" s="30" t="s">
        <v>1</v>
      </c>
      <c r="E201" s="18">
        <v>42903</v>
      </c>
    </row>
    <row r="202" spans="1:5" ht="17.25" customHeight="1" x14ac:dyDescent="0.25">
      <c r="A202" s="24">
        <v>27</v>
      </c>
      <c r="B202" s="20" t="s">
        <v>7</v>
      </c>
      <c r="C202" s="34">
        <v>2</v>
      </c>
      <c r="D202" s="29" t="s">
        <v>13</v>
      </c>
      <c r="E202" s="37">
        <v>43313</v>
      </c>
    </row>
    <row r="203" spans="1:5" ht="17.25" customHeight="1" x14ac:dyDescent="0.25">
      <c r="A203" s="24">
        <f>A202+1</f>
        <v>28</v>
      </c>
      <c r="B203" s="13" t="s">
        <v>23</v>
      </c>
      <c r="C203" s="34">
        <v>2</v>
      </c>
      <c r="D203" s="29" t="s">
        <v>13</v>
      </c>
      <c r="E203" s="37">
        <v>42522</v>
      </c>
    </row>
    <row r="204" spans="1:5" ht="17.25" customHeight="1" x14ac:dyDescent="0.25">
      <c r="A204" s="24">
        <f>A203+1</f>
        <v>29</v>
      </c>
      <c r="B204" s="13" t="s">
        <v>23</v>
      </c>
      <c r="C204" s="34">
        <v>2</v>
      </c>
      <c r="D204" s="29" t="s">
        <v>13</v>
      </c>
      <c r="E204" s="37">
        <v>42522</v>
      </c>
    </row>
    <row r="205" spans="1:5" ht="17.25" customHeight="1" x14ac:dyDescent="0.25">
      <c r="A205" s="24">
        <v>10</v>
      </c>
      <c r="B205" s="13" t="s">
        <v>23</v>
      </c>
      <c r="C205" s="34">
        <v>2</v>
      </c>
      <c r="D205" s="29" t="s">
        <v>13</v>
      </c>
      <c r="E205" s="37">
        <v>42583</v>
      </c>
    </row>
    <row r="206" spans="1:5" ht="17.25" customHeight="1" x14ac:dyDescent="0.25">
      <c r="A206" s="24">
        <v>15</v>
      </c>
      <c r="B206" s="13" t="s">
        <v>23</v>
      </c>
      <c r="C206" s="34">
        <v>2</v>
      </c>
      <c r="D206" s="29" t="s">
        <v>13</v>
      </c>
      <c r="E206" s="18">
        <v>42736</v>
      </c>
    </row>
    <row r="207" spans="1:5" ht="17.25" customHeight="1" x14ac:dyDescent="0.25">
      <c r="A207" s="24">
        <v>21</v>
      </c>
      <c r="B207" s="13" t="s">
        <v>23</v>
      </c>
      <c r="C207" s="34">
        <v>2</v>
      </c>
      <c r="D207" s="29" t="s">
        <v>13</v>
      </c>
      <c r="E207" s="18">
        <v>42736</v>
      </c>
    </row>
    <row r="208" spans="1:5" ht="17.25" customHeight="1" x14ac:dyDescent="0.25">
      <c r="A208" s="24">
        <v>24</v>
      </c>
      <c r="B208" s="13" t="s">
        <v>23</v>
      </c>
      <c r="C208" s="34">
        <v>2</v>
      </c>
      <c r="D208" s="29" t="s">
        <v>13</v>
      </c>
      <c r="E208" s="18">
        <v>42736</v>
      </c>
    </row>
    <row r="209" spans="1:5" ht="17.25" customHeight="1" x14ac:dyDescent="0.25">
      <c r="A209" s="27">
        <v>15</v>
      </c>
      <c r="B209" s="28" t="s">
        <v>23</v>
      </c>
      <c r="C209" s="35">
        <v>2</v>
      </c>
      <c r="D209" s="30" t="s">
        <v>13</v>
      </c>
      <c r="E209" s="18">
        <v>42903</v>
      </c>
    </row>
    <row r="210" spans="1:5" ht="17.25" customHeight="1" x14ac:dyDescent="0.25">
      <c r="A210" s="27">
        <v>21</v>
      </c>
      <c r="B210" s="28" t="s">
        <v>23</v>
      </c>
      <c r="C210" s="35">
        <v>2</v>
      </c>
      <c r="D210" s="30" t="s">
        <v>13</v>
      </c>
      <c r="E210" s="18">
        <v>42903</v>
      </c>
    </row>
    <row r="211" spans="1:5" ht="17.25" customHeight="1" x14ac:dyDescent="0.25">
      <c r="A211" s="20">
        <v>9</v>
      </c>
      <c r="B211" s="20" t="s">
        <v>23</v>
      </c>
      <c r="C211" s="15">
        <v>2</v>
      </c>
      <c r="D211" s="15" t="s">
        <v>13</v>
      </c>
      <c r="E211" s="19">
        <v>43329</v>
      </c>
    </row>
    <row r="212" spans="1:5" ht="17.25" customHeight="1" x14ac:dyDescent="0.25">
      <c r="A212" s="20">
        <v>12</v>
      </c>
      <c r="B212" s="20" t="s">
        <v>23</v>
      </c>
      <c r="C212" s="15">
        <v>2</v>
      </c>
      <c r="D212" s="15" t="s">
        <v>13</v>
      </c>
      <c r="E212" s="19">
        <v>43329</v>
      </c>
    </row>
    <row r="213" spans="1:5" ht="17.25" customHeight="1" x14ac:dyDescent="0.25">
      <c r="A213" s="20">
        <v>7</v>
      </c>
      <c r="B213" s="25" t="s">
        <v>23</v>
      </c>
      <c r="C213" s="15">
        <v>2</v>
      </c>
      <c r="D213" s="15" t="s">
        <v>13</v>
      </c>
      <c r="E213" s="19">
        <v>43269</v>
      </c>
    </row>
    <row r="214" spans="1:5" ht="17.25" customHeight="1" x14ac:dyDescent="0.25">
      <c r="A214" s="24">
        <f>'Jan 18'!C17</f>
        <v>17</v>
      </c>
      <c r="B214" s="13" t="str">
        <f>'Jan 18'!D17</f>
        <v>Multiple Choice</v>
      </c>
      <c r="C214" s="34">
        <f>'Jan 18'!E17</f>
        <v>2</v>
      </c>
      <c r="D214" s="29" t="str">
        <f>'Jan 18'!F17</f>
        <v>F-IF.B</v>
      </c>
      <c r="E214" s="18">
        <f>'Jan 18'!G17</f>
        <v>43118</v>
      </c>
    </row>
    <row r="215" spans="1:5" ht="17.25" customHeight="1" x14ac:dyDescent="0.25">
      <c r="A215" s="27">
        <v>28</v>
      </c>
      <c r="B215" s="28" t="s">
        <v>53</v>
      </c>
      <c r="C215" s="35">
        <v>2</v>
      </c>
      <c r="D215" s="30" t="s">
        <v>13</v>
      </c>
      <c r="E215" s="18">
        <v>42903</v>
      </c>
    </row>
    <row r="216" spans="1:5" ht="17.25" customHeight="1" x14ac:dyDescent="0.25">
      <c r="A216" s="24">
        <v>31</v>
      </c>
      <c r="B216" s="13" t="s">
        <v>7</v>
      </c>
      <c r="C216" s="34">
        <v>2</v>
      </c>
      <c r="D216" s="29" t="s">
        <v>13</v>
      </c>
      <c r="E216" s="37">
        <v>42583</v>
      </c>
    </row>
    <row r="217" spans="1:5" ht="17.25" customHeight="1" x14ac:dyDescent="0.25">
      <c r="A217" s="20">
        <v>36</v>
      </c>
      <c r="B217" s="14" t="s">
        <v>7</v>
      </c>
      <c r="C217" s="15">
        <v>4</v>
      </c>
      <c r="D217" s="15" t="s">
        <v>13</v>
      </c>
      <c r="E217" s="19">
        <v>43269</v>
      </c>
    </row>
    <row r="218" spans="1:5" ht="17.25" customHeight="1" x14ac:dyDescent="0.25">
      <c r="A218" s="24">
        <f>'Jan 18'!C37</f>
        <v>37</v>
      </c>
      <c r="B218" s="13" t="str">
        <f>'Jan 18'!D37</f>
        <v>Constructed Response</v>
      </c>
      <c r="C218" s="34">
        <f>'Jan 18'!E37</f>
        <v>6</v>
      </c>
      <c r="D218" s="29" t="str">
        <f>'Jan 18'!F37</f>
        <v>F-IF.B</v>
      </c>
      <c r="E218" s="18">
        <f>'Jan 18'!G37</f>
        <v>43118</v>
      </c>
    </row>
    <row r="219" spans="1:5" ht="17.25" customHeight="1" x14ac:dyDescent="0.25">
      <c r="A219" s="24">
        <v>22</v>
      </c>
      <c r="B219" s="13" t="s">
        <v>23</v>
      </c>
      <c r="C219" s="34">
        <v>2</v>
      </c>
      <c r="D219" s="29" t="s">
        <v>13</v>
      </c>
      <c r="E219" s="37">
        <v>43313</v>
      </c>
    </row>
    <row r="220" spans="1:5" ht="17.25" customHeight="1" x14ac:dyDescent="0.25">
      <c r="A220" s="24">
        <v>8</v>
      </c>
      <c r="B220" s="20" t="s">
        <v>23</v>
      </c>
      <c r="C220" s="34">
        <v>2</v>
      </c>
      <c r="D220" s="29" t="s">
        <v>13</v>
      </c>
      <c r="E220" s="37">
        <v>43466</v>
      </c>
    </row>
    <row r="221" spans="1:5" ht="17.25" customHeight="1" x14ac:dyDescent="0.25">
      <c r="A221" s="24">
        <v>30</v>
      </c>
      <c r="B221" s="20" t="s">
        <v>7</v>
      </c>
      <c r="C221" s="34">
        <v>2</v>
      </c>
      <c r="D221" s="29" t="s">
        <v>13</v>
      </c>
      <c r="E221" s="37">
        <v>43466</v>
      </c>
    </row>
    <row r="222" spans="1:5" ht="17.25" customHeight="1" x14ac:dyDescent="0.25">
      <c r="A222" s="24">
        <v>37</v>
      </c>
      <c r="B222" s="20" t="s">
        <v>7</v>
      </c>
      <c r="C222" s="34">
        <v>6</v>
      </c>
      <c r="D222" s="29" t="s">
        <v>13</v>
      </c>
      <c r="E222" s="37">
        <v>43466</v>
      </c>
    </row>
    <row r="223" spans="1:5" ht="17.25" customHeight="1" x14ac:dyDescent="0.25">
      <c r="A223" s="24">
        <f>A222+1</f>
        <v>38</v>
      </c>
      <c r="B223" s="13" t="s">
        <v>23</v>
      </c>
      <c r="C223" s="34">
        <v>2</v>
      </c>
      <c r="D223" s="29" t="s">
        <v>20</v>
      </c>
      <c r="E223" s="37">
        <v>42522</v>
      </c>
    </row>
    <row r="224" spans="1:5" ht="17.25" customHeight="1" x14ac:dyDescent="0.25">
      <c r="A224" s="34">
        <f>A223+1</f>
        <v>39</v>
      </c>
      <c r="B224" s="29" t="s">
        <v>23</v>
      </c>
      <c r="C224" s="34">
        <v>2</v>
      </c>
      <c r="D224" s="29" t="s">
        <v>20</v>
      </c>
      <c r="E224" s="37">
        <v>42522</v>
      </c>
    </row>
    <row r="225" spans="1:5" ht="17.25" customHeight="1" x14ac:dyDescent="0.25">
      <c r="A225" s="34">
        <f>A224+1</f>
        <v>40</v>
      </c>
      <c r="B225" s="29" t="s">
        <v>23</v>
      </c>
      <c r="C225" s="34">
        <v>2</v>
      </c>
      <c r="D225" s="29" t="s">
        <v>20</v>
      </c>
      <c r="E225" s="37">
        <v>42522</v>
      </c>
    </row>
    <row r="226" spans="1:5" ht="17.25" customHeight="1" x14ac:dyDescent="0.25">
      <c r="A226" s="34">
        <v>19</v>
      </c>
      <c r="B226" s="29" t="s">
        <v>23</v>
      </c>
      <c r="C226" s="34">
        <v>2</v>
      </c>
      <c r="D226" s="29" t="s">
        <v>20</v>
      </c>
      <c r="E226" s="18">
        <v>42736</v>
      </c>
    </row>
    <row r="227" spans="1:5" ht="17.25" customHeight="1" x14ac:dyDescent="0.25">
      <c r="A227" s="34">
        <v>22</v>
      </c>
      <c r="B227" s="29" t="s">
        <v>23</v>
      </c>
      <c r="C227" s="34">
        <v>2</v>
      </c>
      <c r="D227" s="29" t="s">
        <v>20</v>
      </c>
      <c r="E227" s="18">
        <v>42736</v>
      </c>
    </row>
    <row r="228" spans="1:5" ht="17.25" customHeight="1" x14ac:dyDescent="0.25">
      <c r="A228" s="35">
        <v>8</v>
      </c>
      <c r="B228" s="36" t="s">
        <v>23</v>
      </c>
      <c r="C228" s="35">
        <v>2</v>
      </c>
      <c r="D228" s="30" t="s">
        <v>20</v>
      </c>
      <c r="E228" s="18">
        <v>42903</v>
      </c>
    </row>
    <row r="229" spans="1:5" ht="17.25" customHeight="1" x14ac:dyDescent="0.25">
      <c r="A229" s="15">
        <v>5</v>
      </c>
      <c r="B229" s="15" t="s">
        <v>23</v>
      </c>
      <c r="C229" s="16">
        <v>2</v>
      </c>
      <c r="D229" s="16" t="s">
        <v>20</v>
      </c>
      <c r="E229" s="19">
        <v>43329</v>
      </c>
    </row>
    <row r="230" spans="1:5" ht="17.25" customHeight="1" x14ac:dyDescent="0.25">
      <c r="A230" s="15">
        <v>18</v>
      </c>
      <c r="B230" s="15" t="s">
        <v>23</v>
      </c>
      <c r="C230" s="16">
        <v>2</v>
      </c>
      <c r="D230" s="16" t="s">
        <v>20</v>
      </c>
      <c r="E230" s="19">
        <v>43329</v>
      </c>
    </row>
    <row r="231" spans="1:5" ht="17.25" customHeight="1" x14ac:dyDescent="0.25">
      <c r="A231" s="15">
        <v>19</v>
      </c>
      <c r="B231" s="33" t="s">
        <v>23</v>
      </c>
      <c r="C231" s="16">
        <v>2</v>
      </c>
      <c r="D231" s="16" t="s">
        <v>20</v>
      </c>
      <c r="E231" s="19">
        <v>43269</v>
      </c>
    </row>
    <row r="232" spans="1:5" ht="17.25" customHeight="1" x14ac:dyDescent="0.25">
      <c r="A232" s="29">
        <f>'Jan 18'!C23</f>
        <v>23</v>
      </c>
      <c r="B232" s="29" t="str">
        <f>'Jan 18'!D23</f>
        <v>Multiple Choice</v>
      </c>
      <c r="C232" s="34">
        <f>'Jan 18'!E23</f>
        <v>2</v>
      </c>
      <c r="D232" s="29" t="str">
        <f>'Jan 18'!F23</f>
        <v>F-IF.C</v>
      </c>
      <c r="E232" s="18">
        <f>'Jan 18'!G23</f>
        <v>43118</v>
      </c>
    </row>
    <row r="233" spans="1:5" ht="17.25" customHeight="1" x14ac:dyDescent="0.25">
      <c r="A233" s="35">
        <v>29</v>
      </c>
      <c r="B233" s="36" t="s">
        <v>53</v>
      </c>
      <c r="C233" s="35">
        <v>2</v>
      </c>
      <c r="D233" s="30" t="s">
        <v>20</v>
      </c>
      <c r="E233" s="18">
        <v>42903</v>
      </c>
    </row>
    <row r="234" spans="1:5" ht="17.25" customHeight="1" x14ac:dyDescent="0.25">
      <c r="A234" s="35">
        <v>35</v>
      </c>
      <c r="B234" s="36" t="s">
        <v>53</v>
      </c>
      <c r="C234" s="35">
        <v>4</v>
      </c>
      <c r="D234" s="30" t="s">
        <v>20</v>
      </c>
      <c r="E234" s="18">
        <v>42903</v>
      </c>
    </row>
    <row r="235" spans="1:5" ht="17.25" customHeight="1" x14ac:dyDescent="0.25">
      <c r="A235" s="34">
        <f>A234+1</f>
        <v>36</v>
      </c>
      <c r="B235" s="15" t="s">
        <v>7</v>
      </c>
      <c r="C235" s="34">
        <v>2</v>
      </c>
      <c r="D235" s="29" t="s">
        <v>20</v>
      </c>
      <c r="E235" s="37">
        <v>42522</v>
      </c>
    </row>
    <row r="236" spans="1:5" ht="17.25" customHeight="1" x14ac:dyDescent="0.25">
      <c r="A236" s="34">
        <v>30</v>
      </c>
      <c r="B236" s="29" t="s">
        <v>7</v>
      </c>
      <c r="C236" s="34">
        <v>2</v>
      </c>
      <c r="D236" s="29" t="s">
        <v>20</v>
      </c>
      <c r="E236" s="37">
        <v>42583</v>
      </c>
    </row>
    <row r="237" spans="1:5" ht="17.25" customHeight="1" x14ac:dyDescent="0.25">
      <c r="A237" s="34">
        <v>28</v>
      </c>
      <c r="B237" s="29" t="s">
        <v>7</v>
      </c>
      <c r="C237" s="34">
        <v>2</v>
      </c>
      <c r="D237" s="29" t="s">
        <v>20</v>
      </c>
      <c r="E237" s="18">
        <v>42736</v>
      </c>
    </row>
    <row r="238" spans="1:5" ht="17.25" customHeight="1" x14ac:dyDescent="0.25">
      <c r="A238" s="15">
        <v>26</v>
      </c>
      <c r="B238" s="30" t="s">
        <v>7</v>
      </c>
      <c r="C238" s="16">
        <v>2</v>
      </c>
      <c r="D238" s="16" t="s">
        <v>20</v>
      </c>
      <c r="E238" s="19">
        <v>43269</v>
      </c>
    </row>
    <row r="239" spans="1:5" ht="17.25" customHeight="1" x14ac:dyDescent="0.25">
      <c r="A239" s="34">
        <f>'Jan 18'!C30</f>
        <v>30</v>
      </c>
      <c r="B239" s="29" t="str">
        <f>'Jan 18'!D30</f>
        <v>Constructed Response</v>
      </c>
      <c r="C239" s="34">
        <f>'Jan 18'!E30</f>
        <v>2</v>
      </c>
      <c r="D239" s="29" t="str">
        <f>'Jan 18'!F30</f>
        <v>F-IF.C</v>
      </c>
      <c r="E239" s="18">
        <f>'Jan 18'!G30</f>
        <v>43118</v>
      </c>
    </row>
    <row r="240" spans="1:5" ht="17.25" customHeight="1" x14ac:dyDescent="0.25">
      <c r="A240" s="34">
        <f>'Jan 18'!C31</f>
        <v>31</v>
      </c>
      <c r="B240" s="29" t="str">
        <f>'Jan 18'!D31</f>
        <v>Constructed Response</v>
      </c>
      <c r="C240" s="34">
        <f>'Jan 18'!E31</f>
        <v>2</v>
      </c>
      <c r="D240" s="29" t="str">
        <f>'Jan 18'!F31</f>
        <v>F-IF.C</v>
      </c>
      <c r="E240" s="18">
        <f>'Jan 18'!G31</f>
        <v>43118</v>
      </c>
    </row>
    <row r="241" spans="1:5" ht="17.25" customHeight="1" x14ac:dyDescent="0.25">
      <c r="A241" s="34">
        <f>A240+1</f>
        <v>32</v>
      </c>
      <c r="B241" s="15" t="s">
        <v>7</v>
      </c>
      <c r="C241" s="34">
        <v>4</v>
      </c>
      <c r="D241" s="29" t="s">
        <v>20</v>
      </c>
      <c r="E241" s="37">
        <v>42522</v>
      </c>
    </row>
    <row r="242" spans="1:5" ht="17.25" customHeight="1" x14ac:dyDescent="0.25">
      <c r="A242" s="15">
        <v>35</v>
      </c>
      <c r="B242" s="30" t="s">
        <v>7</v>
      </c>
      <c r="C242" s="16">
        <v>4</v>
      </c>
      <c r="D242" s="16" t="s">
        <v>20</v>
      </c>
      <c r="E242" s="19">
        <v>43329</v>
      </c>
    </row>
    <row r="243" spans="1:5" ht="17.25" customHeight="1" x14ac:dyDescent="0.25">
      <c r="A243" s="34">
        <v>4</v>
      </c>
      <c r="B243" s="29" t="s">
        <v>23</v>
      </c>
      <c r="C243" s="34">
        <v>2</v>
      </c>
      <c r="D243" s="29" t="s">
        <v>20</v>
      </c>
      <c r="E243" s="37">
        <v>43313</v>
      </c>
    </row>
    <row r="244" spans="1:5" ht="17.25" customHeight="1" x14ac:dyDescent="0.25">
      <c r="A244" s="34">
        <v>16</v>
      </c>
      <c r="B244" s="29" t="s">
        <v>23</v>
      </c>
      <c r="C244" s="34">
        <v>2</v>
      </c>
      <c r="D244" s="29" t="s">
        <v>20</v>
      </c>
      <c r="E244" s="37">
        <v>43313</v>
      </c>
    </row>
    <row r="245" spans="1:5" ht="17.25" customHeight="1" x14ac:dyDescent="0.25">
      <c r="A245" s="34">
        <v>20</v>
      </c>
      <c r="B245" s="29" t="s">
        <v>23</v>
      </c>
      <c r="C245" s="34">
        <v>2</v>
      </c>
      <c r="D245" s="29" t="s">
        <v>20</v>
      </c>
      <c r="E245" s="37">
        <v>43313</v>
      </c>
    </row>
    <row r="246" spans="1:5" ht="17.25" customHeight="1" x14ac:dyDescent="0.25">
      <c r="A246" s="34">
        <v>30</v>
      </c>
      <c r="B246" s="16" t="s">
        <v>7</v>
      </c>
      <c r="C246" s="34">
        <v>2</v>
      </c>
      <c r="D246" s="29" t="s">
        <v>20</v>
      </c>
      <c r="E246" s="37">
        <v>43313</v>
      </c>
    </row>
    <row r="247" spans="1:5" ht="17.25" customHeight="1" x14ac:dyDescent="0.25">
      <c r="A247" s="34">
        <v>13</v>
      </c>
      <c r="B247" s="16" t="s">
        <v>23</v>
      </c>
      <c r="C247" s="34">
        <v>2</v>
      </c>
      <c r="D247" s="29" t="s">
        <v>20</v>
      </c>
      <c r="E247" s="37">
        <v>43466</v>
      </c>
    </row>
    <row r="248" spans="1:5" ht="17.25" customHeight="1" x14ac:dyDescent="0.25">
      <c r="A248" s="34">
        <v>22</v>
      </c>
      <c r="B248" s="16" t="s">
        <v>23</v>
      </c>
      <c r="C248" s="34">
        <v>2</v>
      </c>
      <c r="D248" s="29" t="s">
        <v>20</v>
      </c>
      <c r="E248" s="37">
        <v>43466</v>
      </c>
    </row>
    <row r="249" spans="1:5" ht="17.25" customHeight="1" x14ac:dyDescent="0.25">
      <c r="A249" s="34">
        <v>32</v>
      </c>
      <c r="B249" s="16" t="s">
        <v>7</v>
      </c>
      <c r="C249" s="34">
        <v>4</v>
      </c>
      <c r="D249" s="29" t="s">
        <v>20</v>
      </c>
      <c r="E249" s="37">
        <v>43466</v>
      </c>
    </row>
    <row r="250" spans="1:5" ht="17.25" customHeight="1" x14ac:dyDescent="0.25">
      <c r="A250" s="34">
        <v>23</v>
      </c>
      <c r="B250" s="29" t="s">
        <v>23</v>
      </c>
      <c r="C250" s="34">
        <v>2</v>
      </c>
      <c r="D250" s="29" t="s">
        <v>14</v>
      </c>
      <c r="E250" s="18">
        <v>42736</v>
      </c>
    </row>
    <row r="251" spans="1:5" ht="17.25" customHeight="1" x14ac:dyDescent="0.25">
      <c r="A251" s="35">
        <v>2</v>
      </c>
      <c r="B251" s="36" t="s">
        <v>23</v>
      </c>
      <c r="C251" s="35">
        <v>2</v>
      </c>
      <c r="D251" s="30" t="s">
        <v>14</v>
      </c>
      <c r="E251" s="18">
        <v>42903</v>
      </c>
    </row>
    <row r="252" spans="1:5" ht="17.25" customHeight="1" x14ac:dyDescent="0.25">
      <c r="A252" s="15">
        <v>18</v>
      </c>
      <c r="B252" s="33" t="s">
        <v>23</v>
      </c>
      <c r="C252" s="16">
        <v>2</v>
      </c>
      <c r="D252" s="16" t="s">
        <v>14</v>
      </c>
      <c r="E252" s="19">
        <v>43269</v>
      </c>
    </row>
    <row r="253" spans="1:5" ht="17.25" customHeight="1" x14ac:dyDescent="0.25">
      <c r="A253" s="34">
        <f>'Jan 18'!C13</f>
        <v>13</v>
      </c>
      <c r="B253" s="29" t="str">
        <f>'Jan 18'!D13</f>
        <v>Multiple Choice</v>
      </c>
      <c r="C253" s="34">
        <f>'Jan 18'!E13</f>
        <v>2</v>
      </c>
      <c r="D253" s="29" t="str">
        <f>'Jan 18'!F13</f>
        <v>F-LE.A</v>
      </c>
      <c r="E253" s="18">
        <f>'Jan 18'!G13</f>
        <v>43118</v>
      </c>
    </row>
    <row r="254" spans="1:5" ht="17.25" customHeight="1" x14ac:dyDescent="0.25">
      <c r="A254" s="34">
        <f>A253+1</f>
        <v>14</v>
      </c>
      <c r="B254" s="15" t="s">
        <v>7</v>
      </c>
      <c r="C254" s="34">
        <v>2</v>
      </c>
      <c r="D254" s="29" t="s">
        <v>14</v>
      </c>
      <c r="E254" s="37">
        <v>42522</v>
      </c>
    </row>
    <row r="255" spans="1:5" ht="17.25" customHeight="1" x14ac:dyDescent="0.25">
      <c r="A255" s="15">
        <v>30</v>
      </c>
      <c r="B255" s="30" t="s">
        <v>7</v>
      </c>
      <c r="C255" s="16">
        <v>2</v>
      </c>
      <c r="D255" s="16" t="s">
        <v>14</v>
      </c>
      <c r="E255" s="19">
        <v>43329</v>
      </c>
    </row>
    <row r="256" spans="1:5" ht="17.25" customHeight="1" x14ac:dyDescent="0.25">
      <c r="A256" s="34">
        <v>34</v>
      </c>
      <c r="B256" s="29" t="s">
        <v>7</v>
      </c>
      <c r="C256" s="34">
        <v>4</v>
      </c>
      <c r="D256" s="29" t="s">
        <v>14</v>
      </c>
      <c r="E256" s="37">
        <v>42583</v>
      </c>
    </row>
    <row r="257" spans="1:5" ht="17.25" customHeight="1" x14ac:dyDescent="0.25">
      <c r="A257" s="34">
        <v>1</v>
      </c>
      <c r="B257" s="29" t="s">
        <v>23</v>
      </c>
      <c r="C257" s="34">
        <v>2</v>
      </c>
      <c r="D257" s="29" t="s">
        <v>14</v>
      </c>
      <c r="E257" s="37">
        <v>43313</v>
      </c>
    </row>
    <row r="258" spans="1:5" ht="17.25" customHeight="1" x14ac:dyDescent="0.25">
      <c r="A258" s="34">
        <v>35</v>
      </c>
      <c r="B258" s="16" t="s">
        <v>7</v>
      </c>
      <c r="C258" s="34">
        <v>4</v>
      </c>
      <c r="D258" s="29" t="s">
        <v>14</v>
      </c>
      <c r="E258" s="37">
        <v>43313</v>
      </c>
    </row>
    <row r="259" spans="1:5" ht="17.25" customHeight="1" x14ac:dyDescent="0.25">
      <c r="A259" s="34">
        <v>20</v>
      </c>
      <c r="B259" s="16" t="s">
        <v>23</v>
      </c>
      <c r="C259" s="34">
        <v>2</v>
      </c>
      <c r="D259" s="29" t="s">
        <v>14</v>
      </c>
      <c r="E259" s="37">
        <v>43466</v>
      </c>
    </row>
    <row r="260" spans="1:5" ht="17.25" customHeight="1" x14ac:dyDescent="0.25">
      <c r="A260" s="34">
        <v>13</v>
      </c>
      <c r="B260" s="29" t="s">
        <v>23</v>
      </c>
      <c r="C260" s="34">
        <v>2</v>
      </c>
      <c r="D260" s="29" t="s">
        <v>15</v>
      </c>
      <c r="E260" s="37">
        <v>42583</v>
      </c>
    </row>
    <row r="261" spans="1:5" ht="17.25" customHeight="1" x14ac:dyDescent="0.25">
      <c r="A261" s="35">
        <v>18</v>
      </c>
      <c r="B261" s="36" t="s">
        <v>23</v>
      </c>
      <c r="C261" s="35">
        <v>2</v>
      </c>
      <c r="D261" s="30" t="s">
        <v>15</v>
      </c>
      <c r="E261" s="18">
        <v>42903</v>
      </c>
    </row>
    <row r="262" spans="1:5" ht="17.25" customHeight="1" x14ac:dyDescent="0.25">
      <c r="A262" s="34">
        <f>'Jan 18'!C5</f>
        <v>5</v>
      </c>
      <c r="B262" s="29" t="str">
        <f>'Jan 18'!D5</f>
        <v>Multiple Choice</v>
      </c>
      <c r="C262" s="34">
        <f>'Jan 18'!E5</f>
        <v>2</v>
      </c>
      <c r="D262" s="29" t="str">
        <f>'Jan 18'!F5</f>
        <v>F-LE.B</v>
      </c>
      <c r="E262" s="18">
        <f>'Jan 18'!G5</f>
        <v>43118</v>
      </c>
    </row>
    <row r="263" spans="1:5" ht="17.25" customHeight="1" x14ac:dyDescent="0.25">
      <c r="A263" s="24">
        <f>A262+1</f>
        <v>6</v>
      </c>
      <c r="B263" s="13" t="s">
        <v>23</v>
      </c>
      <c r="C263" s="24">
        <v>2</v>
      </c>
      <c r="D263" s="13" t="s">
        <v>30</v>
      </c>
      <c r="E263" s="37">
        <v>42522</v>
      </c>
    </row>
    <row r="264" spans="1:5" ht="17.25" customHeight="1" x14ac:dyDescent="0.25">
      <c r="A264" s="24">
        <v>16</v>
      </c>
      <c r="B264" s="13" t="s">
        <v>23</v>
      </c>
      <c r="C264" s="24">
        <v>2</v>
      </c>
      <c r="D264" s="13" t="s">
        <v>30</v>
      </c>
      <c r="E264" s="37">
        <v>42583</v>
      </c>
    </row>
    <row r="265" spans="1:5" ht="17.25" customHeight="1" x14ac:dyDescent="0.25">
      <c r="A265" s="20">
        <v>7</v>
      </c>
      <c r="B265" s="20" t="s">
        <v>23</v>
      </c>
      <c r="C265" s="20">
        <v>2</v>
      </c>
      <c r="D265" s="20" t="s">
        <v>30</v>
      </c>
      <c r="E265" s="19">
        <v>43329</v>
      </c>
    </row>
    <row r="266" spans="1:5" ht="17.25" customHeight="1" x14ac:dyDescent="0.25">
      <c r="A266" s="24">
        <f>'Jan 18'!C15</f>
        <v>15</v>
      </c>
      <c r="B266" s="13" t="str">
        <f>'Jan 18'!D15</f>
        <v>Multiple Choice</v>
      </c>
      <c r="C266" s="24">
        <f>'Jan 18'!E15</f>
        <v>2</v>
      </c>
      <c r="D266" s="13" t="str">
        <f>'Jan 18'!F15</f>
        <v>F-TF.A</v>
      </c>
      <c r="E266" s="18">
        <f>'Jan 18'!G15</f>
        <v>43118</v>
      </c>
    </row>
    <row r="267" spans="1:5" ht="17.25" customHeight="1" x14ac:dyDescent="0.25">
      <c r="A267" s="24">
        <v>27</v>
      </c>
      <c r="B267" s="13" t="s">
        <v>7</v>
      </c>
      <c r="C267" s="24">
        <v>2</v>
      </c>
      <c r="D267" s="13" t="s">
        <v>30</v>
      </c>
      <c r="E267" s="18">
        <v>42736</v>
      </c>
    </row>
    <row r="268" spans="1:5" ht="17.25" customHeight="1" x14ac:dyDescent="0.25">
      <c r="A268" s="20">
        <v>32</v>
      </c>
      <c r="B268" s="14" t="s">
        <v>7</v>
      </c>
      <c r="C268" s="20">
        <v>2</v>
      </c>
      <c r="D268" s="20" t="s">
        <v>30</v>
      </c>
      <c r="E268" s="19">
        <v>43269</v>
      </c>
    </row>
    <row r="269" spans="1:5" ht="17.25" customHeight="1" x14ac:dyDescent="0.25">
      <c r="A269" s="24">
        <v>31</v>
      </c>
      <c r="B269" s="20" t="s">
        <v>7</v>
      </c>
      <c r="C269" s="24">
        <v>2</v>
      </c>
      <c r="D269" s="13" t="s">
        <v>30</v>
      </c>
      <c r="E269" s="37">
        <v>43466</v>
      </c>
    </row>
    <row r="270" spans="1:5" ht="17.25" customHeight="1" x14ac:dyDescent="0.25">
      <c r="A270" s="24">
        <f>A269+1</f>
        <v>32</v>
      </c>
      <c r="B270" s="13" t="s">
        <v>23</v>
      </c>
      <c r="C270" s="24">
        <v>2</v>
      </c>
      <c r="D270" s="13" t="s">
        <v>31</v>
      </c>
      <c r="E270" s="37">
        <v>42522</v>
      </c>
    </row>
    <row r="271" spans="1:5" ht="17.25" customHeight="1" x14ac:dyDescent="0.25">
      <c r="A271" s="20">
        <v>10</v>
      </c>
      <c r="B271" s="25" t="s">
        <v>23</v>
      </c>
      <c r="C271" s="20">
        <v>2</v>
      </c>
      <c r="D271" s="20" t="s">
        <v>31</v>
      </c>
      <c r="E271" s="19">
        <v>43269</v>
      </c>
    </row>
    <row r="272" spans="1:5" ht="17.25" customHeight="1" x14ac:dyDescent="0.25">
      <c r="A272" s="24">
        <v>4</v>
      </c>
      <c r="B272" s="13" t="s">
        <v>23</v>
      </c>
      <c r="C272" s="24">
        <v>2</v>
      </c>
      <c r="D272" s="13" t="s">
        <v>36</v>
      </c>
      <c r="E272" s="18">
        <v>42736</v>
      </c>
    </row>
    <row r="273" spans="1:5" ht="17.25" customHeight="1" x14ac:dyDescent="0.25">
      <c r="A273" s="27">
        <v>12</v>
      </c>
      <c r="B273" s="28" t="s">
        <v>23</v>
      </c>
      <c r="C273" s="27">
        <v>2</v>
      </c>
      <c r="D273" s="14" t="s">
        <v>36</v>
      </c>
      <c r="E273" s="18">
        <v>42903</v>
      </c>
    </row>
    <row r="274" spans="1:5" ht="17.25" customHeight="1" x14ac:dyDescent="0.25">
      <c r="A274" s="24">
        <v>28</v>
      </c>
      <c r="B274" s="13" t="s">
        <v>7</v>
      </c>
      <c r="C274" s="24">
        <v>2</v>
      </c>
      <c r="D274" s="13" t="s">
        <v>36</v>
      </c>
      <c r="E274" s="37">
        <v>42583</v>
      </c>
    </row>
    <row r="275" spans="1:5" ht="17.25" customHeight="1" x14ac:dyDescent="0.25">
      <c r="A275" s="24">
        <v>11</v>
      </c>
      <c r="B275" s="13" t="s">
        <v>23</v>
      </c>
      <c r="C275" s="24">
        <v>2</v>
      </c>
      <c r="D275" s="13" t="s">
        <v>36</v>
      </c>
      <c r="E275" s="37">
        <v>43313</v>
      </c>
    </row>
    <row r="276" spans="1:5" ht="17.25" customHeight="1" x14ac:dyDescent="0.25">
      <c r="A276" s="24">
        <v>19</v>
      </c>
      <c r="B276" s="13" t="s">
        <v>23</v>
      </c>
      <c r="C276" s="24">
        <v>2</v>
      </c>
      <c r="D276" s="13" t="s">
        <v>34</v>
      </c>
      <c r="E276" s="37">
        <v>42583</v>
      </c>
    </row>
    <row r="277" spans="1:5" ht="17.25" customHeight="1" x14ac:dyDescent="0.25">
      <c r="A277" s="27">
        <v>17</v>
      </c>
      <c r="B277" s="28" t="s">
        <v>23</v>
      </c>
      <c r="C277" s="27">
        <v>2</v>
      </c>
      <c r="D277" s="14" t="s">
        <v>34</v>
      </c>
      <c r="E277" s="18">
        <v>42903</v>
      </c>
    </row>
    <row r="278" spans="1:5" ht="17.25" customHeight="1" x14ac:dyDescent="0.25">
      <c r="A278" s="20">
        <v>6</v>
      </c>
      <c r="B278" s="20" t="s">
        <v>23</v>
      </c>
      <c r="C278" s="20">
        <v>2</v>
      </c>
      <c r="D278" s="20" t="s">
        <v>34</v>
      </c>
      <c r="E278" s="19">
        <v>43329</v>
      </c>
    </row>
    <row r="279" spans="1:5" ht="17.25" customHeight="1" x14ac:dyDescent="0.25">
      <c r="A279" s="20">
        <v>21</v>
      </c>
      <c r="B279" s="25" t="s">
        <v>23</v>
      </c>
      <c r="C279" s="20">
        <v>2</v>
      </c>
      <c r="D279" s="20" t="s">
        <v>34</v>
      </c>
      <c r="E279" s="19">
        <v>43269</v>
      </c>
    </row>
    <row r="280" spans="1:5" ht="17.25" customHeight="1" x14ac:dyDescent="0.25">
      <c r="A280" s="24">
        <f>'Jan 18'!C16</f>
        <v>16</v>
      </c>
      <c r="B280" s="13" t="str">
        <f>'Jan 18'!D16</f>
        <v>Multiple Choice</v>
      </c>
      <c r="C280" s="24">
        <f>'Jan 18'!E16</f>
        <v>2</v>
      </c>
      <c r="D280" s="13" t="str">
        <f>'Jan 18'!F16</f>
        <v>G-GPE.A</v>
      </c>
      <c r="E280" s="18">
        <f>'Jan 18'!G16</f>
        <v>43118</v>
      </c>
    </row>
    <row r="281" spans="1:5" ht="17.25" customHeight="1" x14ac:dyDescent="0.25">
      <c r="A281" s="24">
        <f>A280+1</f>
        <v>17</v>
      </c>
      <c r="B281" s="20" t="s">
        <v>7</v>
      </c>
      <c r="C281" s="24">
        <v>2</v>
      </c>
      <c r="D281" s="13" t="s">
        <v>34</v>
      </c>
      <c r="E281" s="37">
        <v>42522</v>
      </c>
    </row>
    <row r="282" spans="1:5" ht="17.25" customHeight="1" x14ac:dyDescent="0.25">
      <c r="A282" s="24">
        <v>23</v>
      </c>
      <c r="B282" s="13" t="s">
        <v>23</v>
      </c>
      <c r="C282" s="24">
        <v>2</v>
      </c>
      <c r="D282" s="13" t="s">
        <v>34</v>
      </c>
      <c r="E282" s="37">
        <v>43313</v>
      </c>
    </row>
    <row r="283" spans="1:5" ht="17.25" customHeight="1" x14ac:dyDescent="0.25">
      <c r="A283" s="24">
        <v>14</v>
      </c>
      <c r="B283" s="20" t="s">
        <v>23</v>
      </c>
      <c r="C283" s="24">
        <v>2</v>
      </c>
      <c r="D283" s="13" t="s">
        <v>34</v>
      </c>
      <c r="E283" s="37">
        <v>43466</v>
      </c>
    </row>
    <row r="284" spans="1:5" ht="17.25" customHeight="1" x14ac:dyDescent="0.25">
      <c r="A284" s="24">
        <f>A283+1</f>
        <v>15</v>
      </c>
      <c r="B284" s="13" t="s">
        <v>23</v>
      </c>
      <c r="C284" s="24">
        <v>2</v>
      </c>
      <c r="D284" s="13" t="s">
        <v>25</v>
      </c>
      <c r="E284" s="37">
        <v>42522</v>
      </c>
    </row>
    <row r="285" spans="1:5" ht="17.25" customHeight="1" x14ac:dyDescent="0.25">
      <c r="A285" s="27">
        <v>4</v>
      </c>
      <c r="B285" s="28" t="s">
        <v>23</v>
      </c>
      <c r="C285" s="27">
        <v>2</v>
      </c>
      <c r="D285" s="14" t="s">
        <v>25</v>
      </c>
      <c r="E285" s="18">
        <v>42903</v>
      </c>
    </row>
    <row r="286" spans="1:5" ht="17.25" customHeight="1" x14ac:dyDescent="0.25">
      <c r="A286" s="20">
        <v>2</v>
      </c>
      <c r="B286" s="20" t="s">
        <v>23</v>
      </c>
      <c r="C286" s="20">
        <v>2</v>
      </c>
      <c r="D286" s="20" t="s">
        <v>25</v>
      </c>
      <c r="E286" s="19">
        <v>43329</v>
      </c>
    </row>
    <row r="287" spans="1:5" ht="17.25" customHeight="1" x14ac:dyDescent="0.25">
      <c r="A287" s="20">
        <v>5</v>
      </c>
      <c r="B287" s="25" t="s">
        <v>23</v>
      </c>
      <c r="C287" s="20">
        <v>2</v>
      </c>
      <c r="D287" s="20" t="s">
        <v>25</v>
      </c>
      <c r="E287" s="19">
        <v>43269</v>
      </c>
    </row>
    <row r="288" spans="1:5" ht="17.25" customHeight="1" x14ac:dyDescent="0.25">
      <c r="A288" s="24">
        <v>27</v>
      </c>
      <c r="B288" s="13" t="s">
        <v>7</v>
      </c>
      <c r="C288" s="24">
        <v>2</v>
      </c>
      <c r="D288" s="13" t="s">
        <v>25</v>
      </c>
      <c r="E288" s="37">
        <v>42583</v>
      </c>
    </row>
    <row r="289" spans="1:5" ht="17.25" customHeight="1" x14ac:dyDescent="0.25">
      <c r="A289" s="24">
        <v>25</v>
      </c>
      <c r="B289" s="13" t="s">
        <v>7</v>
      </c>
      <c r="C289" s="24">
        <v>2</v>
      </c>
      <c r="D289" s="13" t="s">
        <v>25</v>
      </c>
      <c r="E289" s="18">
        <v>42736</v>
      </c>
    </row>
    <row r="290" spans="1:5" ht="17.25" customHeight="1" x14ac:dyDescent="0.25">
      <c r="A290" s="24">
        <f>'Jan 18'!C25</f>
        <v>25</v>
      </c>
      <c r="B290" s="13" t="str">
        <f>'Jan 18'!D25</f>
        <v>Constructed Response</v>
      </c>
      <c r="C290" s="24">
        <f>'Jan 18'!E25</f>
        <v>2</v>
      </c>
      <c r="D290" s="13" t="str">
        <f>'Jan 18'!F25</f>
        <v>N-CN.A</v>
      </c>
      <c r="E290" s="18">
        <f>'Jan 18'!G25</f>
        <v>43118</v>
      </c>
    </row>
    <row r="291" spans="1:5" ht="17.25" customHeight="1" x14ac:dyDescent="0.25">
      <c r="A291" s="24">
        <v>15</v>
      </c>
      <c r="B291" s="13" t="s">
        <v>23</v>
      </c>
      <c r="C291" s="24">
        <v>2</v>
      </c>
      <c r="D291" s="13" t="s">
        <v>25</v>
      </c>
      <c r="E291" s="37">
        <v>43313</v>
      </c>
    </row>
    <row r="292" spans="1:5" ht="17.25" customHeight="1" x14ac:dyDescent="0.25">
      <c r="A292" s="24">
        <v>11</v>
      </c>
      <c r="B292" s="20" t="s">
        <v>23</v>
      </c>
      <c r="C292" s="24">
        <v>2</v>
      </c>
      <c r="D292" s="13" t="s">
        <v>25</v>
      </c>
      <c r="E292" s="37">
        <v>43466</v>
      </c>
    </row>
    <row r="293" spans="1:5" ht="17.25" customHeight="1" x14ac:dyDescent="0.25">
      <c r="A293" s="24">
        <f>A292+1</f>
        <v>12</v>
      </c>
      <c r="B293" s="13" t="s">
        <v>23</v>
      </c>
      <c r="C293" s="24">
        <v>2</v>
      </c>
      <c r="D293" s="13" t="s">
        <v>28</v>
      </c>
      <c r="E293" s="37">
        <v>42522</v>
      </c>
    </row>
    <row r="294" spans="1:5" ht="17.25" customHeight="1" x14ac:dyDescent="0.25">
      <c r="A294" s="20">
        <v>3</v>
      </c>
      <c r="B294" s="20" t="s">
        <v>23</v>
      </c>
      <c r="C294" s="20">
        <v>2</v>
      </c>
      <c r="D294" s="20" t="s">
        <v>28</v>
      </c>
      <c r="E294" s="19">
        <v>43329</v>
      </c>
    </row>
    <row r="295" spans="1:5" ht="17.25" customHeight="1" x14ac:dyDescent="0.25">
      <c r="A295" s="20">
        <v>27</v>
      </c>
      <c r="B295" s="14" t="s">
        <v>7</v>
      </c>
      <c r="C295" s="20">
        <v>2</v>
      </c>
      <c r="D295" s="20" t="s">
        <v>28</v>
      </c>
      <c r="E295" s="19">
        <v>43269</v>
      </c>
    </row>
    <row r="296" spans="1:5" x14ac:dyDescent="0.25">
      <c r="A296" s="24">
        <v>5</v>
      </c>
      <c r="B296" s="20" t="s">
        <v>23</v>
      </c>
      <c r="C296" s="24">
        <v>2</v>
      </c>
      <c r="D296" s="13" t="s">
        <v>28</v>
      </c>
      <c r="E296" s="37">
        <v>43466</v>
      </c>
    </row>
    <row r="297" spans="1:5" x14ac:dyDescent="0.25">
      <c r="A297" s="20">
        <v>24</v>
      </c>
      <c r="B297" s="25" t="s">
        <v>23</v>
      </c>
      <c r="C297" s="20">
        <v>2</v>
      </c>
      <c r="D297" s="20" t="s">
        <v>16</v>
      </c>
      <c r="E297" s="19">
        <v>43269</v>
      </c>
    </row>
    <row r="298" spans="1:5" x14ac:dyDescent="0.25">
      <c r="A298" s="24">
        <f>'Jan 18'!C4</f>
        <v>4</v>
      </c>
      <c r="B298" s="13" t="str">
        <f>'Jan 18'!D4</f>
        <v>Multiple Choice</v>
      </c>
      <c r="C298" s="24">
        <f>'Jan 18'!E4</f>
        <v>2</v>
      </c>
      <c r="D298" s="13" t="str">
        <f>'Jan 18'!F4</f>
        <v>N-Q.A</v>
      </c>
      <c r="E298" s="32">
        <f>'Jan 18'!G4</f>
        <v>43118</v>
      </c>
    </row>
    <row r="299" spans="1:5" x14ac:dyDescent="0.25">
      <c r="A299" s="24">
        <v>25</v>
      </c>
      <c r="B299" s="13" t="s">
        <v>7</v>
      </c>
      <c r="C299" s="24">
        <v>2</v>
      </c>
      <c r="D299" s="13" t="s">
        <v>16</v>
      </c>
      <c r="E299" s="26">
        <v>42583</v>
      </c>
    </row>
    <row r="300" spans="1:5" x14ac:dyDescent="0.25">
      <c r="A300" s="24">
        <v>7</v>
      </c>
      <c r="B300" s="20" t="s">
        <v>23</v>
      </c>
      <c r="C300" s="24">
        <v>2</v>
      </c>
      <c r="D300" s="13" t="s">
        <v>16</v>
      </c>
      <c r="E300" s="26">
        <v>43466</v>
      </c>
    </row>
    <row r="301" spans="1:5" x14ac:dyDescent="0.25">
      <c r="A301" s="24">
        <v>1</v>
      </c>
      <c r="B301" s="13" t="s">
        <v>23</v>
      </c>
      <c r="C301" s="24">
        <v>2</v>
      </c>
      <c r="D301" s="13" t="s">
        <v>24</v>
      </c>
      <c r="E301" s="26">
        <v>42522</v>
      </c>
    </row>
    <row r="302" spans="1:5" x14ac:dyDescent="0.25">
      <c r="A302" s="24">
        <v>7</v>
      </c>
      <c r="B302" s="13" t="s">
        <v>23</v>
      </c>
      <c r="C302" s="24">
        <v>2</v>
      </c>
      <c r="D302" s="13" t="s">
        <v>24</v>
      </c>
      <c r="E302" s="32">
        <v>42736</v>
      </c>
    </row>
    <row r="303" spans="1:5" x14ac:dyDescent="0.25">
      <c r="A303" s="27">
        <v>16</v>
      </c>
      <c r="B303" s="28" t="s">
        <v>23</v>
      </c>
      <c r="C303" s="27">
        <v>2</v>
      </c>
      <c r="D303" s="14" t="s">
        <v>24</v>
      </c>
      <c r="E303" s="32">
        <v>42903</v>
      </c>
    </row>
    <row r="304" spans="1:5" x14ac:dyDescent="0.25">
      <c r="A304" s="20">
        <v>23</v>
      </c>
      <c r="B304" s="20" t="s">
        <v>23</v>
      </c>
      <c r="C304" s="20">
        <v>2</v>
      </c>
      <c r="D304" s="20" t="s">
        <v>24</v>
      </c>
      <c r="E304" s="31">
        <v>43329</v>
      </c>
    </row>
    <row r="305" spans="1:5" x14ac:dyDescent="0.25">
      <c r="A305" s="20">
        <v>20</v>
      </c>
      <c r="B305" s="25" t="s">
        <v>23</v>
      </c>
      <c r="C305" s="20">
        <v>2</v>
      </c>
      <c r="D305" s="20" t="s">
        <v>24</v>
      </c>
      <c r="E305" s="31">
        <v>43269</v>
      </c>
    </row>
    <row r="306" spans="1:5" x14ac:dyDescent="0.25">
      <c r="A306" s="24">
        <f>'Jan 18'!C11</f>
        <v>11</v>
      </c>
      <c r="B306" s="13" t="str">
        <f>'Jan 18'!D11</f>
        <v>Multiple Choice</v>
      </c>
      <c r="C306" s="24">
        <f>'Jan 18'!E11</f>
        <v>2</v>
      </c>
      <c r="D306" s="13" t="str">
        <f>'Jan 18'!F11</f>
        <v>N-RN.A</v>
      </c>
      <c r="E306" s="32">
        <f>'Jan 18'!G11</f>
        <v>43118</v>
      </c>
    </row>
    <row r="307" spans="1:5" x14ac:dyDescent="0.25">
      <c r="A307" s="27">
        <v>31</v>
      </c>
      <c r="B307" s="28" t="s">
        <v>53</v>
      </c>
      <c r="C307" s="27">
        <v>2</v>
      </c>
      <c r="D307" s="14" t="s">
        <v>24</v>
      </c>
      <c r="E307" s="32">
        <v>42903</v>
      </c>
    </row>
    <row r="308" spans="1:5" x14ac:dyDescent="0.25">
      <c r="A308" s="24">
        <v>26</v>
      </c>
      <c r="B308" s="13" t="s">
        <v>7</v>
      </c>
      <c r="C308" s="24">
        <v>2</v>
      </c>
      <c r="D308" s="13" t="s">
        <v>24</v>
      </c>
      <c r="E308" s="26">
        <v>42583</v>
      </c>
    </row>
    <row r="309" spans="1:5" x14ac:dyDescent="0.25">
      <c r="A309" s="24">
        <v>30</v>
      </c>
      <c r="B309" s="13" t="s">
        <v>7</v>
      </c>
      <c r="C309" s="24">
        <v>2</v>
      </c>
      <c r="D309" s="13" t="s">
        <v>24</v>
      </c>
      <c r="E309" s="32">
        <v>42736</v>
      </c>
    </row>
    <row r="310" spans="1:5" x14ac:dyDescent="0.25">
      <c r="A310" s="20">
        <v>25</v>
      </c>
      <c r="B310" s="14" t="s">
        <v>7</v>
      </c>
      <c r="C310" s="20">
        <v>2</v>
      </c>
      <c r="D310" s="20" t="s">
        <v>24</v>
      </c>
      <c r="E310" s="31">
        <v>43329</v>
      </c>
    </row>
    <row r="311" spans="1:5" x14ac:dyDescent="0.25">
      <c r="A311" s="24">
        <f>'Jan 18'!C32</f>
        <v>32</v>
      </c>
      <c r="B311" s="13" t="str">
        <f>'Jan 18'!D32</f>
        <v>Constructed Response</v>
      </c>
      <c r="C311" s="24">
        <f>'Jan 18'!E32</f>
        <v>2</v>
      </c>
      <c r="D311" s="13" t="str">
        <f>'Jan 18'!F32</f>
        <v>N-RN.A</v>
      </c>
      <c r="E311" s="32">
        <f>'Jan 18'!G32</f>
        <v>43118</v>
      </c>
    </row>
    <row r="312" spans="1:5" x14ac:dyDescent="0.25">
      <c r="A312" s="24">
        <v>12</v>
      </c>
      <c r="B312" s="13" t="s">
        <v>23</v>
      </c>
      <c r="C312" s="24">
        <v>2</v>
      </c>
      <c r="D312" s="13" t="s">
        <v>24</v>
      </c>
      <c r="E312" s="26">
        <v>43313</v>
      </c>
    </row>
    <row r="313" spans="1:5" x14ac:dyDescent="0.25">
      <c r="A313" s="24">
        <v>26</v>
      </c>
      <c r="B313" s="20" t="s">
        <v>7</v>
      </c>
      <c r="C313" s="24">
        <v>2</v>
      </c>
      <c r="D313" s="13" t="s">
        <v>24</v>
      </c>
      <c r="E313" s="26">
        <v>43313</v>
      </c>
    </row>
    <row r="314" spans="1:5" x14ac:dyDescent="0.25">
      <c r="A314" s="24">
        <v>25</v>
      </c>
      <c r="B314" s="20" t="s">
        <v>7</v>
      </c>
      <c r="C314" s="24">
        <v>2</v>
      </c>
      <c r="D314" s="13" t="s">
        <v>24</v>
      </c>
      <c r="E314" s="26">
        <v>43466</v>
      </c>
    </row>
    <row r="315" spans="1:5" x14ac:dyDescent="0.25">
      <c r="A315" s="24">
        <f>A314+1</f>
        <v>26</v>
      </c>
      <c r="B315" s="13" t="s">
        <v>23</v>
      </c>
      <c r="C315" s="24">
        <v>2</v>
      </c>
      <c r="D315" s="13" t="s">
        <v>27</v>
      </c>
      <c r="E315" s="26">
        <v>42522</v>
      </c>
    </row>
    <row r="316" spans="1:5" x14ac:dyDescent="0.25">
      <c r="A316" s="24">
        <v>7</v>
      </c>
      <c r="B316" s="13" t="s">
        <v>23</v>
      </c>
      <c r="C316" s="24">
        <v>2</v>
      </c>
      <c r="D316" s="13" t="s">
        <v>27</v>
      </c>
      <c r="E316" s="26">
        <v>42583</v>
      </c>
    </row>
    <row r="317" spans="1:5" x14ac:dyDescent="0.25">
      <c r="A317" s="20">
        <v>11</v>
      </c>
      <c r="B317" s="25" t="s">
        <v>23</v>
      </c>
      <c r="C317" s="20">
        <v>2</v>
      </c>
      <c r="D317" s="20" t="s">
        <v>27</v>
      </c>
      <c r="E317" s="31">
        <v>43269</v>
      </c>
    </row>
    <row r="318" spans="1:5" x14ac:dyDescent="0.25">
      <c r="A318" s="27">
        <v>32</v>
      </c>
      <c r="B318" s="28" t="s">
        <v>53</v>
      </c>
      <c r="C318" s="27">
        <v>2</v>
      </c>
      <c r="D318" s="14" t="s">
        <v>27</v>
      </c>
      <c r="E318" s="32">
        <v>42903</v>
      </c>
    </row>
    <row r="319" spans="1:5" x14ac:dyDescent="0.25">
      <c r="A319" s="24">
        <v>32</v>
      </c>
      <c r="B319" s="13" t="s">
        <v>7</v>
      </c>
      <c r="C319" s="24">
        <v>2</v>
      </c>
      <c r="D319" s="13" t="s">
        <v>27</v>
      </c>
      <c r="E319" s="26">
        <v>42583</v>
      </c>
    </row>
    <row r="320" spans="1:5" x14ac:dyDescent="0.25">
      <c r="A320" s="24">
        <v>31</v>
      </c>
      <c r="B320" s="13" t="s">
        <v>7</v>
      </c>
      <c r="C320" s="24">
        <v>2</v>
      </c>
      <c r="D320" s="13" t="s">
        <v>27</v>
      </c>
      <c r="E320" s="32">
        <v>42736</v>
      </c>
    </row>
    <row r="321" spans="1:5" x14ac:dyDescent="0.25">
      <c r="A321" s="20">
        <v>26</v>
      </c>
      <c r="B321" s="14" t="s">
        <v>7</v>
      </c>
      <c r="C321" s="20">
        <v>2</v>
      </c>
      <c r="D321" s="20" t="s">
        <v>27</v>
      </c>
      <c r="E321" s="31">
        <v>43329</v>
      </c>
    </row>
    <row r="322" spans="1:5" x14ac:dyDescent="0.25">
      <c r="A322" s="24">
        <f>'Jan 18'!C34</f>
        <v>34</v>
      </c>
      <c r="B322" s="29" t="str">
        <f>'Jan 18'!D34</f>
        <v>Constructed Response</v>
      </c>
      <c r="C322" s="24">
        <f>'Jan 18'!E34</f>
        <v>4</v>
      </c>
      <c r="D322" s="13" t="str">
        <f>'Jan 18'!F34</f>
        <v>S-CP.A</v>
      </c>
      <c r="E322" s="32">
        <f>'Jan 18'!G34</f>
        <v>43118</v>
      </c>
    </row>
    <row r="323" spans="1:5" x14ac:dyDescent="0.25">
      <c r="A323" s="24">
        <v>24</v>
      </c>
      <c r="B323" s="29" t="s">
        <v>23</v>
      </c>
      <c r="C323" s="24">
        <v>2</v>
      </c>
      <c r="D323" s="13" t="s">
        <v>27</v>
      </c>
      <c r="E323" s="26">
        <v>43313</v>
      </c>
    </row>
    <row r="324" spans="1:5" x14ac:dyDescent="0.25">
      <c r="A324" s="24">
        <v>12</v>
      </c>
      <c r="B324" s="16" t="s">
        <v>23</v>
      </c>
      <c r="C324" s="24">
        <v>2</v>
      </c>
      <c r="D324" s="13" t="s">
        <v>27</v>
      </c>
      <c r="E324" s="26">
        <v>43466</v>
      </c>
    </row>
    <row r="325" spans="1:5" x14ac:dyDescent="0.25">
      <c r="A325" s="27">
        <v>14</v>
      </c>
      <c r="B325" s="36" t="s">
        <v>23</v>
      </c>
      <c r="C325" s="27">
        <v>2</v>
      </c>
      <c r="D325" s="14" t="s">
        <v>33</v>
      </c>
      <c r="E325" s="32">
        <v>42903</v>
      </c>
    </row>
    <row r="326" spans="1:5" x14ac:dyDescent="0.25">
      <c r="A326" s="24">
        <f>A325+1</f>
        <v>15</v>
      </c>
      <c r="B326" s="15" t="s">
        <v>7</v>
      </c>
      <c r="C326" s="24">
        <v>2</v>
      </c>
      <c r="D326" s="13" t="s">
        <v>33</v>
      </c>
      <c r="E326" s="26">
        <v>42522</v>
      </c>
    </row>
    <row r="327" spans="1:5" x14ac:dyDescent="0.25">
      <c r="A327" s="20">
        <v>25</v>
      </c>
      <c r="B327" s="30" t="s">
        <v>7</v>
      </c>
      <c r="C327" s="20">
        <v>2</v>
      </c>
      <c r="D327" s="20" t="s">
        <v>33</v>
      </c>
      <c r="E327" s="31">
        <v>43269</v>
      </c>
    </row>
    <row r="328" spans="1:5" x14ac:dyDescent="0.25">
      <c r="A328" s="24">
        <v>35</v>
      </c>
      <c r="B328" s="29" t="s">
        <v>7</v>
      </c>
      <c r="C328" s="24">
        <v>4</v>
      </c>
      <c r="D328" s="13" t="s">
        <v>33</v>
      </c>
      <c r="E328" s="32">
        <v>42736</v>
      </c>
    </row>
    <row r="329" spans="1:5" x14ac:dyDescent="0.25">
      <c r="A329" s="24">
        <v>18</v>
      </c>
      <c r="B329" s="29" t="s">
        <v>23</v>
      </c>
      <c r="C329" s="24">
        <v>2</v>
      </c>
      <c r="D329" s="13" t="s">
        <v>33</v>
      </c>
      <c r="E329" s="26">
        <v>43313</v>
      </c>
    </row>
    <row r="330" spans="1:5" x14ac:dyDescent="0.25">
      <c r="A330" s="24">
        <v>28</v>
      </c>
      <c r="B330" s="16" t="s">
        <v>7</v>
      </c>
      <c r="C330" s="24">
        <v>2</v>
      </c>
      <c r="D330" s="13" t="s">
        <v>33</v>
      </c>
      <c r="E330" s="26">
        <v>43466</v>
      </c>
    </row>
    <row r="331" spans="1:5" x14ac:dyDescent="0.25">
      <c r="A331" s="24">
        <f>A330+1</f>
        <v>29</v>
      </c>
      <c r="B331" s="29" t="s">
        <v>23</v>
      </c>
      <c r="C331" s="24">
        <v>2</v>
      </c>
      <c r="D331" s="13" t="s">
        <v>26</v>
      </c>
      <c r="E331" s="26">
        <v>42522</v>
      </c>
    </row>
    <row r="332" spans="1:5" x14ac:dyDescent="0.25">
      <c r="A332" s="27">
        <v>10</v>
      </c>
      <c r="B332" s="36" t="s">
        <v>23</v>
      </c>
      <c r="C332" s="27">
        <v>2</v>
      </c>
      <c r="D332" s="14" t="s">
        <v>26</v>
      </c>
      <c r="E332" s="32">
        <v>42903</v>
      </c>
    </row>
    <row r="333" spans="1:5" x14ac:dyDescent="0.25">
      <c r="A333" s="3">
        <v>1</v>
      </c>
      <c r="B333" s="70" t="s">
        <v>23</v>
      </c>
      <c r="C333" s="3">
        <v>2</v>
      </c>
      <c r="D333" s="3" t="s">
        <v>26</v>
      </c>
      <c r="E333" s="41">
        <v>43118</v>
      </c>
    </row>
    <row r="334" spans="1:5" x14ac:dyDescent="0.25">
      <c r="A334" s="24">
        <f>'Jan 18'!C20</f>
        <v>20</v>
      </c>
      <c r="B334" s="29" t="str">
        <f>'Jan 18'!D20</f>
        <v>Multiple Choice</v>
      </c>
      <c r="C334" s="24">
        <f>'Jan 18'!E20</f>
        <v>2</v>
      </c>
      <c r="D334" s="13" t="str">
        <f>'Jan 18'!F20</f>
        <v>S-IC.A</v>
      </c>
      <c r="E334" s="32">
        <f>'Jan 18'!G20</f>
        <v>43118</v>
      </c>
    </row>
    <row r="335" spans="1:5" x14ac:dyDescent="0.25">
      <c r="A335" s="24">
        <v>26</v>
      </c>
      <c r="B335" s="29" t="s">
        <v>7</v>
      </c>
      <c r="C335" s="24">
        <v>2</v>
      </c>
      <c r="D335" s="13" t="s">
        <v>26</v>
      </c>
      <c r="E335" s="32">
        <v>42736</v>
      </c>
    </row>
    <row r="336" spans="1:5" x14ac:dyDescent="0.25">
      <c r="A336" s="20">
        <v>28</v>
      </c>
      <c r="B336" s="30" t="s">
        <v>7</v>
      </c>
      <c r="C336" s="20">
        <v>2</v>
      </c>
      <c r="D336" s="20" t="s">
        <v>26</v>
      </c>
      <c r="E336" s="31">
        <v>43329</v>
      </c>
    </row>
    <row r="337" spans="1:5" x14ac:dyDescent="0.25">
      <c r="A337" s="24">
        <v>10</v>
      </c>
      <c r="B337" s="16" t="s">
        <v>23</v>
      </c>
      <c r="C337" s="24">
        <v>2</v>
      </c>
      <c r="D337" s="13" t="s">
        <v>26</v>
      </c>
      <c r="E337" s="26">
        <v>43466</v>
      </c>
    </row>
    <row r="338" spans="1:5" x14ac:dyDescent="0.25">
      <c r="A338" s="24">
        <v>2</v>
      </c>
      <c r="B338" s="29" t="s">
        <v>23</v>
      </c>
      <c r="C338" s="24">
        <v>2</v>
      </c>
      <c r="D338" s="13" t="s">
        <v>32</v>
      </c>
      <c r="E338" s="26">
        <v>42583</v>
      </c>
    </row>
    <row r="339" spans="1:5" x14ac:dyDescent="0.25">
      <c r="A339" s="24">
        <v>12</v>
      </c>
      <c r="B339" s="29" t="s">
        <v>23</v>
      </c>
      <c r="C339" s="24">
        <v>2</v>
      </c>
      <c r="D339" s="13" t="s">
        <v>32</v>
      </c>
      <c r="E339" s="26">
        <v>42583</v>
      </c>
    </row>
    <row r="340" spans="1:5" x14ac:dyDescent="0.25">
      <c r="A340" s="24">
        <v>6</v>
      </c>
      <c r="B340" s="29" t="s">
        <v>23</v>
      </c>
      <c r="C340" s="24">
        <v>2</v>
      </c>
      <c r="D340" s="13" t="s">
        <v>32</v>
      </c>
      <c r="E340" s="32">
        <v>42736</v>
      </c>
    </row>
    <row r="341" spans="1:5" x14ac:dyDescent="0.25">
      <c r="A341" s="24">
        <v>9</v>
      </c>
      <c r="B341" s="29" t="s">
        <v>23</v>
      </c>
      <c r="C341" s="24">
        <v>2</v>
      </c>
      <c r="D341" s="13" t="s">
        <v>32</v>
      </c>
      <c r="E341" s="32">
        <v>42736</v>
      </c>
    </row>
    <row r="342" spans="1:5" x14ac:dyDescent="0.25">
      <c r="A342" s="24">
        <v>18</v>
      </c>
      <c r="B342" s="29" t="s">
        <v>23</v>
      </c>
      <c r="C342" s="24">
        <v>2</v>
      </c>
      <c r="D342" s="13" t="s">
        <v>32</v>
      </c>
      <c r="E342" s="32">
        <v>42736</v>
      </c>
    </row>
    <row r="343" spans="1:5" x14ac:dyDescent="0.25">
      <c r="A343" s="27">
        <v>3</v>
      </c>
      <c r="B343" s="36" t="s">
        <v>23</v>
      </c>
      <c r="C343" s="27">
        <v>2</v>
      </c>
      <c r="D343" s="14" t="s">
        <v>32</v>
      </c>
      <c r="E343" s="32">
        <v>42903</v>
      </c>
    </row>
    <row r="344" spans="1:5" x14ac:dyDescent="0.25">
      <c r="A344" s="20">
        <v>16</v>
      </c>
      <c r="B344" s="15" t="s">
        <v>23</v>
      </c>
      <c r="C344" s="20">
        <v>2</v>
      </c>
      <c r="D344" s="20" t="s">
        <v>32</v>
      </c>
      <c r="E344" s="31">
        <v>43329</v>
      </c>
    </row>
    <row r="345" spans="1:5" x14ac:dyDescent="0.25">
      <c r="A345" s="20">
        <v>17</v>
      </c>
      <c r="B345" s="15" t="s">
        <v>23</v>
      </c>
      <c r="C345" s="20">
        <v>2</v>
      </c>
      <c r="D345" s="20" t="s">
        <v>32</v>
      </c>
      <c r="E345" s="31">
        <v>43329</v>
      </c>
    </row>
    <row r="346" spans="1:5" x14ac:dyDescent="0.25">
      <c r="A346" s="20">
        <v>22</v>
      </c>
      <c r="B346" s="15" t="s">
        <v>23</v>
      </c>
      <c r="C346" s="20">
        <v>2</v>
      </c>
      <c r="D346" s="20" t="s">
        <v>32</v>
      </c>
      <c r="E346" s="31">
        <v>43329</v>
      </c>
    </row>
    <row r="347" spans="1:5" x14ac:dyDescent="0.25">
      <c r="A347" s="27">
        <v>36</v>
      </c>
      <c r="B347" s="36" t="s">
        <v>53</v>
      </c>
      <c r="C347" s="27">
        <v>4</v>
      </c>
      <c r="D347" s="14" t="s">
        <v>32</v>
      </c>
      <c r="E347" s="32">
        <v>42903</v>
      </c>
    </row>
    <row r="348" spans="1:5" x14ac:dyDescent="0.25">
      <c r="A348" s="24">
        <f>A347+1</f>
        <v>37</v>
      </c>
      <c r="B348" s="15" t="s">
        <v>7</v>
      </c>
      <c r="C348" s="24">
        <v>2</v>
      </c>
      <c r="D348" s="13" t="s">
        <v>32</v>
      </c>
      <c r="E348" s="26">
        <v>42522</v>
      </c>
    </row>
    <row r="349" spans="1:5" x14ac:dyDescent="0.25">
      <c r="A349" s="24">
        <v>29</v>
      </c>
      <c r="B349" s="29" t="s">
        <v>7</v>
      </c>
      <c r="C349" s="24">
        <v>2</v>
      </c>
      <c r="D349" s="13" t="s">
        <v>32</v>
      </c>
      <c r="E349" s="26">
        <v>42583</v>
      </c>
    </row>
    <row r="350" spans="1:5" x14ac:dyDescent="0.25">
      <c r="A350" s="20">
        <v>28</v>
      </c>
      <c r="B350" s="30" t="s">
        <v>7</v>
      </c>
      <c r="C350" s="20">
        <v>2</v>
      </c>
      <c r="D350" s="20" t="s">
        <v>32</v>
      </c>
      <c r="E350" s="31">
        <v>43269</v>
      </c>
    </row>
    <row r="351" spans="1:5" x14ac:dyDescent="0.25">
      <c r="A351" s="24">
        <f>A350+1</f>
        <v>29</v>
      </c>
      <c r="B351" s="15" t="s">
        <v>7</v>
      </c>
      <c r="C351" s="24">
        <v>4</v>
      </c>
      <c r="D351" s="13" t="s">
        <v>32</v>
      </c>
      <c r="E351" s="26">
        <v>42522</v>
      </c>
    </row>
    <row r="352" spans="1:5" x14ac:dyDescent="0.25">
      <c r="A352" s="24">
        <v>36</v>
      </c>
      <c r="B352" s="29" t="s">
        <v>7</v>
      </c>
      <c r="C352" s="24">
        <v>4</v>
      </c>
      <c r="D352" s="13" t="s">
        <v>32</v>
      </c>
      <c r="E352" s="26">
        <v>42583</v>
      </c>
    </row>
    <row r="353" spans="1:5" x14ac:dyDescent="0.25">
      <c r="A353" s="20">
        <v>34</v>
      </c>
      <c r="B353" s="30" t="s">
        <v>7</v>
      </c>
      <c r="C353" s="20">
        <v>4</v>
      </c>
      <c r="D353" s="20" t="s">
        <v>32</v>
      </c>
      <c r="E353" s="31">
        <v>43269</v>
      </c>
    </row>
    <row r="354" spans="1:5" x14ac:dyDescent="0.25">
      <c r="A354" s="24">
        <f>'Jan 18'!C35</f>
        <v>35</v>
      </c>
      <c r="B354" s="29" t="str">
        <f>'Jan 18'!D35</f>
        <v>Constructed Response</v>
      </c>
      <c r="C354" s="24">
        <f>'Jan 18'!E35</f>
        <v>4</v>
      </c>
      <c r="D354" s="13" t="str">
        <f>'Jan 18'!F35</f>
        <v>S-IC.B</v>
      </c>
      <c r="E354" s="32">
        <f>'Jan 18'!G35</f>
        <v>43118</v>
      </c>
    </row>
    <row r="355" spans="1:5" x14ac:dyDescent="0.25">
      <c r="A355" s="24">
        <v>2</v>
      </c>
      <c r="B355" s="29" t="s">
        <v>23</v>
      </c>
      <c r="C355" s="24">
        <v>2</v>
      </c>
      <c r="D355" s="13" t="s">
        <v>32</v>
      </c>
      <c r="E355" s="26">
        <v>43313</v>
      </c>
    </row>
    <row r="356" spans="1:5" x14ac:dyDescent="0.25">
      <c r="A356" s="24">
        <v>32</v>
      </c>
      <c r="B356" s="16" t="s">
        <v>7</v>
      </c>
      <c r="C356" s="24">
        <v>2</v>
      </c>
      <c r="D356" s="13" t="s">
        <v>32</v>
      </c>
      <c r="E356" s="26">
        <v>43313</v>
      </c>
    </row>
    <row r="357" spans="1:5" x14ac:dyDescent="0.25">
      <c r="A357" s="24">
        <v>36</v>
      </c>
      <c r="B357" s="16" t="s">
        <v>7</v>
      </c>
      <c r="C357" s="24">
        <v>4</v>
      </c>
      <c r="D357" s="13" t="s">
        <v>32</v>
      </c>
      <c r="E357" s="26">
        <v>43313</v>
      </c>
    </row>
    <row r="358" spans="1:5" x14ac:dyDescent="0.25">
      <c r="A358" s="24">
        <v>1</v>
      </c>
      <c r="B358" s="16" t="s">
        <v>23</v>
      </c>
      <c r="C358" s="24">
        <v>2</v>
      </c>
      <c r="D358" s="13" t="s">
        <v>32</v>
      </c>
      <c r="E358" s="26">
        <v>43466</v>
      </c>
    </row>
    <row r="359" spans="1:5" x14ac:dyDescent="0.25">
      <c r="A359" s="24">
        <v>35</v>
      </c>
      <c r="B359" s="16" t="s">
        <v>7</v>
      </c>
      <c r="C359" s="24">
        <v>4</v>
      </c>
      <c r="D359" s="13" t="s">
        <v>32</v>
      </c>
      <c r="E359" s="26">
        <v>43466</v>
      </c>
    </row>
    <row r="360" spans="1:5" x14ac:dyDescent="0.25">
      <c r="A360" s="24">
        <f>A359+1</f>
        <v>36</v>
      </c>
      <c r="B360" s="29" t="s">
        <v>23</v>
      </c>
      <c r="C360" s="24">
        <v>2</v>
      </c>
      <c r="D360" s="13" t="s">
        <v>17</v>
      </c>
      <c r="E360" s="26">
        <v>42522</v>
      </c>
    </row>
    <row r="361" spans="1:5" x14ac:dyDescent="0.25">
      <c r="A361" s="24">
        <v>4</v>
      </c>
      <c r="B361" s="29" t="s">
        <v>23</v>
      </c>
      <c r="C361" s="24">
        <v>2</v>
      </c>
      <c r="D361" s="13" t="s">
        <v>17</v>
      </c>
      <c r="E361" s="26">
        <v>42583</v>
      </c>
    </row>
    <row r="362" spans="1:5" x14ac:dyDescent="0.25">
      <c r="A362" s="20">
        <v>11</v>
      </c>
      <c r="B362" s="15" t="s">
        <v>23</v>
      </c>
      <c r="C362" s="20">
        <v>2</v>
      </c>
      <c r="D362" s="20" t="s">
        <v>17</v>
      </c>
      <c r="E362" s="31">
        <v>43329</v>
      </c>
    </row>
    <row r="363" spans="1:5" x14ac:dyDescent="0.25">
      <c r="A363" s="20">
        <v>17</v>
      </c>
      <c r="B363" s="33" t="s">
        <v>23</v>
      </c>
      <c r="C363" s="20">
        <v>2</v>
      </c>
      <c r="D363" s="20" t="s">
        <v>17</v>
      </c>
      <c r="E363" s="31">
        <v>43269</v>
      </c>
    </row>
    <row r="364" spans="1:5" x14ac:dyDescent="0.25">
      <c r="A364" s="24">
        <f>'Jan 18'!C7</f>
        <v>7</v>
      </c>
      <c r="B364" s="29" t="str">
        <f>'Jan 18'!D7</f>
        <v>Multiple Choice</v>
      </c>
      <c r="C364" s="24">
        <f>'Jan 18'!E7</f>
        <v>2</v>
      </c>
      <c r="D364" s="13" t="str">
        <f>'Jan 18'!F7</f>
        <v>S-ID.A</v>
      </c>
      <c r="E364" s="32">
        <f>'Jan 18'!G7</f>
        <v>43118</v>
      </c>
    </row>
    <row r="365" spans="1:5" x14ac:dyDescent="0.25">
      <c r="A365" s="27">
        <v>26</v>
      </c>
      <c r="B365" s="36" t="s">
        <v>53</v>
      </c>
      <c r="C365" s="27">
        <v>2</v>
      </c>
      <c r="D365" s="14" t="s">
        <v>17</v>
      </c>
      <c r="E365" s="32">
        <v>42903</v>
      </c>
    </row>
    <row r="366" spans="1:5" x14ac:dyDescent="0.25">
      <c r="A366" s="24">
        <v>28</v>
      </c>
      <c r="B366" s="16" t="s">
        <v>7</v>
      </c>
      <c r="C366" s="24">
        <v>2</v>
      </c>
      <c r="D366" s="13" t="s">
        <v>17</v>
      </c>
      <c r="E366" s="26">
        <v>43313</v>
      </c>
    </row>
    <row r="367" spans="1:5" x14ac:dyDescent="0.25">
      <c r="A367" s="24">
        <v>23</v>
      </c>
      <c r="B367" s="16" t="s">
        <v>23</v>
      </c>
      <c r="C367" s="24">
        <v>2</v>
      </c>
      <c r="D367" s="13" t="s">
        <v>17</v>
      </c>
      <c r="E367" s="26">
        <v>43466</v>
      </c>
    </row>
    <row r="368" spans="1:5" x14ac:dyDescent="0.25">
      <c r="A368" s="24">
        <v>13</v>
      </c>
      <c r="B368" s="29" t="s">
        <v>23</v>
      </c>
      <c r="C368" s="24">
        <v>2</v>
      </c>
      <c r="D368" s="13" t="s">
        <v>18</v>
      </c>
      <c r="E368" s="32">
        <v>42736</v>
      </c>
    </row>
    <row r="369" spans="1:5" x14ac:dyDescent="0.25">
      <c r="A369" s="20">
        <v>4</v>
      </c>
      <c r="B369" s="33" t="s">
        <v>23</v>
      </c>
      <c r="C369" s="20">
        <v>2</v>
      </c>
      <c r="D369" s="20" t="s">
        <v>18</v>
      </c>
      <c r="E369" s="31">
        <v>43269</v>
      </c>
    </row>
    <row r="370" spans="1:5" x14ac:dyDescent="0.25">
      <c r="A370" s="24">
        <f>'Jan 18'!C26</f>
        <v>26</v>
      </c>
      <c r="B370" s="29" t="str">
        <f>'Jan 18'!D26</f>
        <v>Constructed Response</v>
      </c>
      <c r="C370" s="24">
        <f>'Jan 18'!E26</f>
        <v>2</v>
      </c>
      <c r="D370" s="13" t="str">
        <f>'Jan 18'!F26</f>
        <v>S-ID.B</v>
      </c>
      <c r="E370" s="32">
        <f>'Jan 18'!G26</f>
        <v>43118</v>
      </c>
    </row>
    <row r="371" spans="1:5" x14ac:dyDescent="0.25">
      <c r="A371" s="20">
        <v>36</v>
      </c>
      <c r="B371" s="30" t="s">
        <v>7</v>
      </c>
      <c r="C371" s="20">
        <v>4</v>
      </c>
      <c r="D371" s="20" t="s">
        <v>18</v>
      </c>
      <c r="E371" s="31">
        <v>43329</v>
      </c>
    </row>
  </sheetData>
  <autoFilter ref="A38:N371">
    <sortState ref="A39:G371">
      <sortCondition ref="D38"/>
    </sortState>
  </autoFilter>
  <sortState ref="A7:E265">
    <sortCondition ref="D7:D265"/>
    <sortCondition descending="1" ref="B7:B265"/>
    <sortCondition ref="C7:C265"/>
  </sortState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topLeftCell="A22" workbookViewId="0">
      <selection activeCell="Q35" sqref="Q35"/>
    </sheetView>
  </sheetViews>
  <sheetFormatPr defaultRowHeight="15" x14ac:dyDescent="0.25"/>
  <cols>
    <col min="3" max="3" width="12" customWidth="1"/>
    <col min="5" max="5" width="13.85546875" customWidth="1"/>
    <col min="6" max="6" width="9.5703125" style="2" customWidth="1"/>
    <col min="7" max="7" width="9.140625" style="47"/>
    <col min="8" max="8" width="19.85546875" style="38" customWidth="1"/>
    <col min="12" max="12" width="9.140625" style="2"/>
    <col min="15" max="15" width="9.140625" style="6"/>
  </cols>
  <sheetData>
    <row r="1" spans="2:15" x14ac:dyDescent="0.25">
      <c r="C1" s="6"/>
      <c r="D1" s="6"/>
      <c r="E1" s="4"/>
      <c r="G1" s="45"/>
      <c r="H1" s="65"/>
    </row>
    <row r="2" spans="2:15" ht="15.75" thickBot="1" x14ac:dyDescent="0.3">
      <c r="B2" t="s">
        <v>75</v>
      </c>
      <c r="C2" s="6"/>
      <c r="D2" s="6"/>
      <c r="E2" s="5"/>
      <c r="G2" s="46"/>
      <c r="H2" s="66"/>
    </row>
    <row r="3" spans="2:15" ht="42" customHeight="1" x14ac:dyDescent="0.25">
      <c r="B3" s="53" t="s">
        <v>8</v>
      </c>
      <c r="C3" s="54" t="s">
        <v>62</v>
      </c>
      <c r="D3" s="54" t="s">
        <v>63</v>
      </c>
      <c r="E3" s="54" t="s">
        <v>64</v>
      </c>
      <c r="F3" s="54" t="s">
        <v>65</v>
      </c>
      <c r="G3" s="54" t="s">
        <v>73</v>
      </c>
      <c r="H3" s="67" t="s">
        <v>67</v>
      </c>
      <c r="K3" s="2" t="s">
        <v>8</v>
      </c>
      <c r="L3" s="48" t="s">
        <v>66</v>
      </c>
      <c r="N3" s="2" t="s">
        <v>38</v>
      </c>
      <c r="O3" s="49" t="s">
        <v>66</v>
      </c>
    </row>
    <row r="4" spans="2:15" x14ac:dyDescent="0.25">
      <c r="B4" s="39" t="s">
        <v>9</v>
      </c>
      <c r="C4" s="3">
        <v>20</v>
      </c>
      <c r="D4" s="3">
        <v>12</v>
      </c>
      <c r="E4" s="3">
        <v>8</v>
      </c>
      <c r="F4" s="3">
        <v>46</v>
      </c>
      <c r="G4" s="50">
        <v>5.9278350515463915E-2</v>
      </c>
      <c r="H4" s="68">
        <v>6.006006006006006E-2</v>
      </c>
      <c r="K4" t="s">
        <v>9</v>
      </c>
      <c r="L4" s="64">
        <v>5.9278350515463915E-2</v>
      </c>
      <c r="N4" t="s">
        <v>37</v>
      </c>
      <c r="O4" s="51">
        <f>SUM(L4:L6)</f>
        <v>0.10051546391752578</v>
      </c>
    </row>
    <row r="5" spans="2:15" x14ac:dyDescent="0.25">
      <c r="B5" s="39" t="s">
        <v>35</v>
      </c>
      <c r="C5" s="3">
        <v>6</v>
      </c>
      <c r="D5" s="3">
        <v>3</v>
      </c>
      <c r="E5" s="3">
        <v>3</v>
      </c>
      <c r="F5" s="3">
        <v>14</v>
      </c>
      <c r="G5" s="50">
        <v>1.804123711340206E-2</v>
      </c>
      <c r="H5" s="68">
        <v>1.8018018018018018E-2</v>
      </c>
      <c r="K5" t="s">
        <v>35</v>
      </c>
      <c r="L5" s="64">
        <v>1.804123711340206E-2</v>
      </c>
      <c r="N5" t="s">
        <v>39</v>
      </c>
      <c r="O5" s="51">
        <f>L7</f>
        <v>1.2886597938144329E-2</v>
      </c>
    </row>
    <row r="6" spans="2:15" x14ac:dyDescent="0.25">
      <c r="B6" s="39" t="s">
        <v>29</v>
      </c>
      <c r="C6" s="3">
        <v>8</v>
      </c>
      <c r="D6" s="3">
        <v>5</v>
      </c>
      <c r="E6" s="3">
        <v>3</v>
      </c>
      <c r="F6" s="3">
        <v>18</v>
      </c>
      <c r="G6" s="50">
        <v>2.3195876288659795E-2</v>
      </c>
      <c r="H6" s="68">
        <v>2.4024024024024024E-2</v>
      </c>
      <c r="K6" t="s">
        <v>29</v>
      </c>
      <c r="L6" s="64">
        <v>2.3195876288659795E-2</v>
      </c>
      <c r="N6" t="s">
        <v>40</v>
      </c>
      <c r="O6" s="51">
        <f>SUM(L8:L11)</f>
        <v>0.16237113402061853</v>
      </c>
    </row>
    <row r="7" spans="2:15" x14ac:dyDescent="0.25">
      <c r="B7" s="39" t="s">
        <v>2</v>
      </c>
      <c r="C7" s="3">
        <v>5</v>
      </c>
      <c r="D7" s="3">
        <v>4</v>
      </c>
      <c r="E7" s="3">
        <v>1</v>
      </c>
      <c r="F7" s="3">
        <v>10</v>
      </c>
      <c r="G7" s="50">
        <v>1.2886597938144329E-2</v>
      </c>
      <c r="H7" s="68">
        <v>1.5015015015015015E-2</v>
      </c>
      <c r="K7" t="s">
        <v>2</v>
      </c>
      <c r="L7" s="64">
        <v>1.2886597938144329E-2</v>
      </c>
      <c r="N7" t="s">
        <v>41</v>
      </c>
      <c r="O7" s="51">
        <f>SUM(L12:L13)</f>
        <v>0.10051546391752578</v>
      </c>
    </row>
    <row r="8" spans="2:15" x14ac:dyDescent="0.25">
      <c r="B8" s="39" t="s">
        <v>4</v>
      </c>
      <c r="C8" s="3">
        <v>18</v>
      </c>
      <c r="D8" s="3">
        <v>10</v>
      </c>
      <c r="E8" s="3">
        <v>8</v>
      </c>
      <c r="F8" s="3">
        <v>48</v>
      </c>
      <c r="G8" s="50">
        <v>6.1855670103092786E-2</v>
      </c>
      <c r="H8" s="68">
        <v>5.4054054054054057E-2</v>
      </c>
      <c r="K8" t="s">
        <v>4</v>
      </c>
      <c r="L8" s="64">
        <v>6.1855670103092786E-2</v>
      </c>
      <c r="N8" t="s">
        <v>42</v>
      </c>
      <c r="O8" s="51">
        <f>SUM(L14:L15)</f>
        <v>0.12628865979381443</v>
      </c>
    </row>
    <row r="9" spans="2:15" x14ac:dyDescent="0.25">
      <c r="B9" s="39" t="s">
        <v>10</v>
      </c>
      <c r="C9" s="3">
        <v>5</v>
      </c>
      <c r="D9" s="3">
        <v>5</v>
      </c>
      <c r="E9" s="3">
        <v>0</v>
      </c>
      <c r="F9" s="3">
        <v>10</v>
      </c>
      <c r="G9" s="50">
        <v>1.2886597938144329E-2</v>
      </c>
      <c r="H9" s="68">
        <v>1.5015015015015015E-2</v>
      </c>
      <c r="K9" t="s">
        <v>10</v>
      </c>
      <c r="L9" s="64">
        <v>1.2886597938144329E-2</v>
      </c>
      <c r="N9" t="s">
        <v>43</v>
      </c>
      <c r="O9" s="51">
        <f>SUM(L16:L18)</f>
        <v>0.15206185567010308</v>
      </c>
    </row>
    <row r="10" spans="2:15" x14ac:dyDescent="0.25">
      <c r="B10" s="39" t="s">
        <v>19</v>
      </c>
      <c r="C10" s="3">
        <v>10</v>
      </c>
      <c r="D10" s="3">
        <v>5</v>
      </c>
      <c r="E10" s="3">
        <v>5</v>
      </c>
      <c r="F10" s="3">
        <v>28</v>
      </c>
      <c r="G10" s="50">
        <v>3.608247422680412E-2</v>
      </c>
      <c r="H10" s="68">
        <v>3.003003003003003E-2</v>
      </c>
      <c r="K10" t="s">
        <v>19</v>
      </c>
      <c r="L10" s="64">
        <v>3.608247422680412E-2</v>
      </c>
      <c r="N10" t="s">
        <v>44</v>
      </c>
      <c r="O10" s="51">
        <f>SUM(L19:L20)</f>
        <v>3.8659793814432991E-2</v>
      </c>
    </row>
    <row r="11" spans="2:15" x14ac:dyDescent="0.25">
      <c r="B11" s="39" t="s">
        <v>3</v>
      </c>
      <c r="C11" s="3">
        <v>14</v>
      </c>
      <c r="D11" s="3">
        <v>10</v>
      </c>
      <c r="E11" s="3">
        <v>4</v>
      </c>
      <c r="F11" s="3">
        <v>40</v>
      </c>
      <c r="G11" s="50">
        <v>5.1546391752577317E-2</v>
      </c>
      <c r="H11" s="68">
        <v>4.2042042042042045E-2</v>
      </c>
      <c r="K11" t="s">
        <v>3</v>
      </c>
      <c r="L11" s="64">
        <v>5.1546391752577317E-2</v>
      </c>
      <c r="N11" t="s">
        <v>45</v>
      </c>
      <c r="O11" s="51">
        <f>SUM(L21:L23)</f>
        <v>3.3505154639175257E-2</v>
      </c>
    </row>
    <row r="12" spans="2:15" x14ac:dyDescent="0.25">
      <c r="B12" s="39" t="s">
        <v>11</v>
      </c>
      <c r="C12" s="3">
        <v>18</v>
      </c>
      <c r="D12" s="3">
        <v>14</v>
      </c>
      <c r="E12" s="3">
        <v>4</v>
      </c>
      <c r="F12" s="3">
        <v>36</v>
      </c>
      <c r="G12" s="50">
        <v>4.6391752577319589E-2</v>
      </c>
      <c r="H12" s="68">
        <v>5.4054054054054057E-2</v>
      </c>
      <c r="K12" t="s">
        <v>11</v>
      </c>
      <c r="L12" s="64">
        <v>4.6391752577319589E-2</v>
      </c>
      <c r="N12" t="s">
        <v>46</v>
      </c>
      <c r="O12" s="51">
        <f>L24</f>
        <v>2.0618556701030927E-2</v>
      </c>
    </row>
    <row r="13" spans="2:15" x14ac:dyDescent="0.25">
      <c r="B13" s="39" t="s">
        <v>6</v>
      </c>
      <c r="C13" s="3">
        <v>18</v>
      </c>
      <c r="D13" s="3">
        <v>13</v>
      </c>
      <c r="E13" s="3">
        <v>5</v>
      </c>
      <c r="F13" s="3">
        <v>42</v>
      </c>
      <c r="G13" s="50">
        <v>5.4123711340206188E-2</v>
      </c>
      <c r="H13" s="68">
        <v>5.4054054054054057E-2</v>
      </c>
      <c r="K13" t="s">
        <v>6</v>
      </c>
      <c r="L13" s="64">
        <v>5.4123711340206188E-2</v>
      </c>
      <c r="N13" t="s">
        <v>47</v>
      </c>
      <c r="O13" s="51">
        <f>SUM(L25:L26)</f>
        <v>3.3505154639175257E-2</v>
      </c>
    </row>
    <row r="14" spans="2:15" x14ac:dyDescent="0.25">
      <c r="B14" s="39" t="s">
        <v>12</v>
      </c>
      <c r="C14" s="3">
        <v>25</v>
      </c>
      <c r="D14" s="3">
        <v>16</v>
      </c>
      <c r="E14" s="3">
        <v>9</v>
      </c>
      <c r="F14" s="3">
        <v>70</v>
      </c>
      <c r="G14" s="50">
        <v>9.0206185567010308E-2</v>
      </c>
      <c r="H14" s="68">
        <v>7.5075075075075076E-2</v>
      </c>
      <c r="K14" t="s">
        <v>12</v>
      </c>
      <c r="L14" s="64">
        <v>9.0206185567010308E-2</v>
      </c>
      <c r="N14" t="s">
        <v>48</v>
      </c>
      <c r="O14" s="51">
        <f>L27</f>
        <v>1.0309278350515464E-2</v>
      </c>
    </row>
    <row r="15" spans="2:15" x14ac:dyDescent="0.25">
      <c r="B15" s="39" t="s">
        <v>5</v>
      </c>
      <c r="C15" s="3">
        <v>14</v>
      </c>
      <c r="D15" s="3">
        <v>13</v>
      </c>
      <c r="E15" s="3">
        <v>1</v>
      </c>
      <c r="F15" s="3">
        <v>28</v>
      </c>
      <c r="G15" s="50">
        <v>3.608247422680412E-2</v>
      </c>
      <c r="H15" s="68">
        <v>4.2042042042042045E-2</v>
      </c>
      <c r="K15" t="s">
        <v>5</v>
      </c>
      <c r="L15" s="64">
        <v>3.608247422680412E-2</v>
      </c>
      <c r="N15" t="s">
        <v>49</v>
      </c>
      <c r="O15" s="51">
        <f>L28</f>
        <v>3.608247422680412E-2</v>
      </c>
    </row>
    <row r="16" spans="2:15" x14ac:dyDescent="0.25">
      <c r="B16" s="39" t="s">
        <v>1</v>
      </c>
      <c r="C16" s="3">
        <v>2</v>
      </c>
      <c r="D16" s="3">
        <v>2</v>
      </c>
      <c r="E16" s="3">
        <v>0</v>
      </c>
      <c r="F16" s="3">
        <v>4</v>
      </c>
      <c r="G16" s="50">
        <v>5.1546391752577319E-3</v>
      </c>
      <c r="H16" s="68">
        <v>6.006006006006006E-3</v>
      </c>
      <c r="K16" t="s">
        <v>1</v>
      </c>
      <c r="L16" s="64">
        <v>5.1546391752577319E-3</v>
      </c>
      <c r="N16" t="s">
        <v>50</v>
      </c>
      <c r="O16" s="51">
        <f>SUM(L29:L30)</f>
        <v>4.6391752577319589E-2</v>
      </c>
    </row>
    <row r="17" spans="2:15" x14ac:dyDescent="0.25">
      <c r="B17" s="39" t="s">
        <v>13</v>
      </c>
      <c r="C17" s="3">
        <v>21</v>
      </c>
      <c r="D17" s="3">
        <v>14</v>
      </c>
      <c r="E17" s="3">
        <v>7</v>
      </c>
      <c r="F17" s="3">
        <v>52</v>
      </c>
      <c r="G17" s="50">
        <v>6.7010309278350513E-2</v>
      </c>
      <c r="H17" s="68">
        <v>6.3063063063063057E-2</v>
      </c>
      <c r="K17" t="s">
        <v>13</v>
      </c>
      <c r="L17" s="64">
        <v>6.7010309278350513E-2</v>
      </c>
      <c r="N17" t="s">
        <v>51</v>
      </c>
      <c r="O17" s="51">
        <f>SUM(L31:L32)</f>
        <v>9.2783505154639179E-2</v>
      </c>
    </row>
    <row r="18" spans="2:15" x14ac:dyDescent="0.25">
      <c r="B18" s="39" t="s">
        <v>20</v>
      </c>
      <c r="C18" s="3">
        <v>27</v>
      </c>
      <c r="D18" s="3">
        <v>15</v>
      </c>
      <c r="E18" s="3">
        <v>12</v>
      </c>
      <c r="F18" s="3">
        <v>62</v>
      </c>
      <c r="G18" s="50">
        <v>7.9896907216494839E-2</v>
      </c>
      <c r="H18" s="68">
        <v>8.1081081081081086E-2</v>
      </c>
      <c r="K18" t="s">
        <v>20</v>
      </c>
      <c r="L18" s="64">
        <v>7.9896907216494839E-2</v>
      </c>
      <c r="N18" t="s">
        <v>52</v>
      </c>
      <c r="O18" s="51">
        <f>SUM(L33:L34)</f>
        <v>3.3505154639175257E-2</v>
      </c>
    </row>
    <row r="19" spans="2:15" x14ac:dyDescent="0.25">
      <c r="B19" s="39" t="s">
        <v>14</v>
      </c>
      <c r="C19" s="3">
        <v>10</v>
      </c>
      <c r="D19" s="3">
        <v>6</v>
      </c>
      <c r="E19" s="3">
        <v>4</v>
      </c>
      <c r="F19" s="3">
        <v>24</v>
      </c>
      <c r="G19" s="50">
        <v>3.0927835051546393E-2</v>
      </c>
      <c r="H19" s="68">
        <v>3.003003003003003E-2</v>
      </c>
      <c r="K19" t="s">
        <v>14</v>
      </c>
      <c r="L19" s="64">
        <v>3.0927835051546393E-2</v>
      </c>
      <c r="O19" s="52">
        <f>SUM(O4:O18)</f>
        <v>1</v>
      </c>
    </row>
    <row r="20" spans="2:15" x14ac:dyDescent="0.25">
      <c r="B20" s="39" t="s">
        <v>15</v>
      </c>
      <c r="C20" s="3">
        <v>3</v>
      </c>
      <c r="D20" s="3">
        <v>3</v>
      </c>
      <c r="E20" s="3">
        <v>0</v>
      </c>
      <c r="F20" s="3">
        <v>6</v>
      </c>
      <c r="G20" s="50">
        <v>7.7319587628865982E-3</v>
      </c>
      <c r="H20" s="68">
        <v>9.0090090090090089E-3</v>
      </c>
      <c r="K20" t="s">
        <v>15</v>
      </c>
      <c r="L20" s="64">
        <v>7.7319587628865982E-3</v>
      </c>
    </row>
    <row r="21" spans="2:15" x14ac:dyDescent="0.25">
      <c r="B21" s="39" t="s">
        <v>30</v>
      </c>
      <c r="C21" s="3">
        <v>7</v>
      </c>
      <c r="D21" s="3">
        <v>4</v>
      </c>
      <c r="E21" s="3">
        <v>3</v>
      </c>
      <c r="F21" s="3">
        <v>14</v>
      </c>
      <c r="G21" s="50">
        <v>1.804123711340206E-2</v>
      </c>
      <c r="H21" s="68">
        <v>2.1021021021021023E-2</v>
      </c>
      <c r="K21" t="s">
        <v>30</v>
      </c>
      <c r="L21" s="64">
        <v>1.804123711340206E-2</v>
      </c>
    </row>
    <row r="22" spans="2:15" x14ac:dyDescent="0.25">
      <c r="B22" s="39" t="s">
        <v>31</v>
      </c>
      <c r="C22" s="3">
        <v>2</v>
      </c>
      <c r="D22" s="3">
        <v>2</v>
      </c>
      <c r="E22" s="3">
        <v>0</v>
      </c>
      <c r="F22" s="3">
        <v>4</v>
      </c>
      <c r="G22" s="50">
        <v>5.1546391752577319E-3</v>
      </c>
      <c r="H22" s="68">
        <v>6.006006006006006E-3</v>
      </c>
      <c r="K22" t="s">
        <v>31</v>
      </c>
      <c r="L22" s="64">
        <v>5.1546391752577319E-3</v>
      </c>
    </row>
    <row r="23" spans="2:15" x14ac:dyDescent="0.25">
      <c r="B23" s="39" t="s">
        <v>36</v>
      </c>
      <c r="C23" s="3">
        <v>4</v>
      </c>
      <c r="D23" s="3">
        <v>3</v>
      </c>
      <c r="E23" s="3">
        <v>1</v>
      </c>
      <c r="F23" s="3">
        <v>8</v>
      </c>
      <c r="G23" s="50">
        <v>1.0309278350515464E-2</v>
      </c>
      <c r="H23" s="68">
        <v>1.2012012012012012E-2</v>
      </c>
      <c r="K23" t="s">
        <v>36</v>
      </c>
      <c r="L23" s="64">
        <v>1.0309278350515464E-2</v>
      </c>
    </row>
    <row r="24" spans="2:15" x14ac:dyDescent="0.25">
      <c r="B24" s="39" t="s">
        <v>34</v>
      </c>
      <c r="C24" s="3">
        <v>8</v>
      </c>
      <c r="D24" s="3">
        <v>7</v>
      </c>
      <c r="E24" s="3">
        <v>1</v>
      </c>
      <c r="F24" s="3">
        <v>16</v>
      </c>
      <c r="G24" s="50">
        <v>2.0618556701030927E-2</v>
      </c>
      <c r="H24" s="68">
        <v>2.4024024024024024E-2</v>
      </c>
      <c r="K24" t="s">
        <v>34</v>
      </c>
      <c r="L24" s="64">
        <v>2.0618556701030927E-2</v>
      </c>
    </row>
    <row r="25" spans="2:15" x14ac:dyDescent="0.25">
      <c r="B25" s="39" t="s">
        <v>25</v>
      </c>
      <c r="C25" s="3">
        <v>9</v>
      </c>
      <c r="D25" s="3">
        <v>6</v>
      </c>
      <c r="E25" s="3">
        <v>3</v>
      </c>
      <c r="F25" s="3">
        <v>18</v>
      </c>
      <c r="G25" s="50">
        <v>2.3195876288659795E-2</v>
      </c>
      <c r="H25" s="68">
        <v>2.7027027027027029E-2</v>
      </c>
      <c r="K25" t="s">
        <v>25</v>
      </c>
      <c r="L25" s="64">
        <v>2.3195876288659795E-2</v>
      </c>
    </row>
    <row r="26" spans="2:15" x14ac:dyDescent="0.25">
      <c r="B26" s="39" t="s">
        <v>28</v>
      </c>
      <c r="C26" s="3">
        <v>4</v>
      </c>
      <c r="D26" s="43">
        <v>3</v>
      </c>
      <c r="E26" s="43">
        <v>1</v>
      </c>
      <c r="F26" s="43">
        <v>8</v>
      </c>
      <c r="G26" s="50">
        <v>1.0309278350515464E-2</v>
      </c>
      <c r="H26" s="68">
        <v>1.2012012012012012E-2</v>
      </c>
      <c r="K26" t="s">
        <v>28</v>
      </c>
      <c r="L26" s="64">
        <v>1.0309278350515464E-2</v>
      </c>
    </row>
    <row r="27" spans="2:15" x14ac:dyDescent="0.25">
      <c r="B27" s="42" t="s">
        <v>16</v>
      </c>
      <c r="C27" s="3">
        <v>4</v>
      </c>
      <c r="D27" s="43">
        <v>3</v>
      </c>
      <c r="E27" s="43">
        <v>1</v>
      </c>
      <c r="F27" s="43">
        <v>8</v>
      </c>
      <c r="G27" s="50">
        <v>1.0309278350515464E-2</v>
      </c>
      <c r="H27" s="68">
        <v>1.2012012012012012E-2</v>
      </c>
      <c r="K27" t="s">
        <v>16</v>
      </c>
      <c r="L27" s="64">
        <v>1.0309278350515464E-2</v>
      </c>
    </row>
    <row r="28" spans="2:15" x14ac:dyDescent="0.25">
      <c r="B28" s="42" t="s">
        <v>24</v>
      </c>
      <c r="C28" s="3">
        <v>14</v>
      </c>
      <c r="D28" s="43">
        <v>7</v>
      </c>
      <c r="E28" s="43">
        <v>7</v>
      </c>
      <c r="F28" s="43">
        <v>28</v>
      </c>
      <c r="G28" s="50">
        <v>3.608247422680412E-2</v>
      </c>
      <c r="H28" s="68">
        <v>4.2042042042042045E-2</v>
      </c>
      <c r="K28" t="s">
        <v>24</v>
      </c>
      <c r="L28" s="64">
        <v>3.608247422680412E-2</v>
      </c>
    </row>
    <row r="29" spans="2:15" x14ac:dyDescent="0.25">
      <c r="B29" s="42" t="s">
        <v>27</v>
      </c>
      <c r="C29" s="3">
        <v>10</v>
      </c>
      <c r="D29" s="43">
        <v>5</v>
      </c>
      <c r="E29" s="43">
        <v>5</v>
      </c>
      <c r="F29" s="43">
        <v>22</v>
      </c>
      <c r="G29" s="50">
        <v>2.8350515463917526E-2</v>
      </c>
      <c r="H29" s="68">
        <v>3.003003003003003E-2</v>
      </c>
      <c r="K29" t="s">
        <v>27</v>
      </c>
      <c r="L29" s="64">
        <v>2.8350515463917526E-2</v>
      </c>
    </row>
    <row r="30" spans="2:15" x14ac:dyDescent="0.25">
      <c r="B30" s="42" t="s">
        <v>33</v>
      </c>
      <c r="C30" s="3">
        <v>6</v>
      </c>
      <c r="D30" s="43">
        <v>2</v>
      </c>
      <c r="E30" s="43">
        <v>4</v>
      </c>
      <c r="F30" s="43">
        <v>14</v>
      </c>
      <c r="G30" s="50">
        <v>1.804123711340206E-2</v>
      </c>
      <c r="H30" s="68">
        <v>1.8018018018018018E-2</v>
      </c>
      <c r="K30" t="s">
        <v>33</v>
      </c>
      <c r="L30" s="64">
        <v>1.804123711340206E-2</v>
      </c>
    </row>
    <row r="31" spans="2:15" x14ac:dyDescent="0.25">
      <c r="B31" s="42" t="s">
        <v>26</v>
      </c>
      <c r="C31" s="3">
        <v>7</v>
      </c>
      <c r="D31" s="43">
        <v>5</v>
      </c>
      <c r="E31" s="43">
        <v>2</v>
      </c>
      <c r="F31" s="43">
        <v>14</v>
      </c>
      <c r="G31" s="50">
        <v>1.804123711340206E-2</v>
      </c>
      <c r="H31" s="68">
        <v>2.1021021021021023E-2</v>
      </c>
      <c r="K31" t="s">
        <v>26</v>
      </c>
      <c r="L31" s="64">
        <v>1.804123711340206E-2</v>
      </c>
    </row>
    <row r="32" spans="2:15" x14ac:dyDescent="0.25">
      <c r="B32" s="42" t="s">
        <v>32</v>
      </c>
      <c r="C32" s="3">
        <v>22</v>
      </c>
      <c r="D32" s="43">
        <v>11</v>
      </c>
      <c r="E32" s="43">
        <v>11</v>
      </c>
      <c r="F32" s="43">
        <v>58</v>
      </c>
      <c r="G32" s="50">
        <v>7.4742268041237112E-2</v>
      </c>
      <c r="H32" s="68">
        <v>6.6066066066066062E-2</v>
      </c>
      <c r="K32" t="s">
        <v>32</v>
      </c>
      <c r="L32" s="64">
        <v>7.4742268041237112E-2</v>
      </c>
    </row>
    <row r="33" spans="2:12" x14ac:dyDescent="0.25">
      <c r="B33" s="42" t="s">
        <v>17</v>
      </c>
      <c r="C33" s="3">
        <v>8</v>
      </c>
      <c r="D33" s="43">
        <v>6</v>
      </c>
      <c r="E33" s="43">
        <v>2</v>
      </c>
      <c r="F33" s="43">
        <v>16</v>
      </c>
      <c r="G33" s="50">
        <v>2.0618556701030927E-2</v>
      </c>
      <c r="H33" s="68">
        <v>2.4024024024024024E-2</v>
      </c>
      <c r="K33" t="s">
        <v>17</v>
      </c>
      <c r="L33" s="64">
        <v>2.0618556701030927E-2</v>
      </c>
    </row>
    <row r="34" spans="2:12" x14ac:dyDescent="0.25">
      <c r="B34" s="42" t="s">
        <v>18</v>
      </c>
      <c r="C34" s="3">
        <v>4</v>
      </c>
      <c r="D34" s="43">
        <v>2</v>
      </c>
      <c r="E34" s="43">
        <v>2</v>
      </c>
      <c r="F34" s="43">
        <v>10</v>
      </c>
      <c r="G34" s="50">
        <v>1.2886597938144329E-2</v>
      </c>
      <c r="H34" s="68">
        <v>1.2012012012012012E-2</v>
      </c>
      <c r="K34" t="s">
        <v>18</v>
      </c>
      <c r="L34" s="64">
        <v>1.2886597938144329E-2</v>
      </c>
    </row>
    <row r="35" spans="2:12" x14ac:dyDescent="0.25">
      <c r="C35" s="43">
        <v>333</v>
      </c>
      <c r="D35" s="43">
        <v>216</v>
      </c>
      <c r="E35" s="43">
        <v>117</v>
      </c>
      <c r="F35" s="43">
        <v>776</v>
      </c>
      <c r="G35" s="44">
        <v>0.99999999999999989</v>
      </c>
      <c r="H35" s="69">
        <v>0.99999999999999978</v>
      </c>
      <c r="L35" s="56">
        <f>SUM(L4:L34)</f>
        <v>0.99999999999999989</v>
      </c>
    </row>
  </sheetData>
  <pageMargins left="0.7" right="0.7" top="0.75" bottom="0.75" header="0.3" footer="0.3"/>
  <pageSetup paperSize="9" orientation="portrait" r:id="rId1"/>
  <ignoredErrors>
    <ignoredError sqref="O4 O7:O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Aug 17</vt:lpstr>
      <vt:lpstr>Jan 18</vt:lpstr>
      <vt:lpstr>Jun 18</vt:lpstr>
      <vt:lpstr>Aug 2018</vt:lpstr>
      <vt:lpstr>JAN 2019</vt:lpstr>
      <vt:lpstr>Combined</vt:lpstr>
      <vt:lpstr>By Cluster</vt:lpstr>
      <vt:lpstr>Graphs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</dc:creator>
  <cp:lastModifiedBy>ALoutfi</cp:lastModifiedBy>
  <cp:lastPrinted>2017-06-21T17:08:16Z</cp:lastPrinted>
  <dcterms:created xsi:type="dcterms:W3CDTF">2016-09-19T18:15:31Z</dcterms:created>
  <dcterms:modified xsi:type="dcterms:W3CDTF">2019-03-21T14:36:23Z</dcterms:modified>
</cp:coreProperties>
</file>